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<sst xmlns="http://schemas.openxmlformats.org/spreadsheetml/2006/main" count="233" uniqueCount="202">
  <si>
    <t>Приложение</t>
  </si>
  <si>
    <t>к Порядку составления и утверждения плана</t>
  </si>
  <si>
    <t>финансово-хозяйственной деятельности</t>
  </si>
  <si>
    <t>государственных бюджетных учреждений,</t>
  </si>
  <si>
    <t>находящихся в ведении Министерства финансов</t>
  </si>
  <si>
    <t>Российской Федерации, утвержденному Приказом</t>
  </si>
  <si>
    <t>Министерства финансов РФ от 30.08.2010 № 422</t>
  </si>
  <si>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</si>
  <si>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</si>
  <si>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</si>
  <si>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</si>
  <si>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</si>
  <si>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>г.</t>
  </si>
  <si>
    <t>План финансово-хозяйственной деятельности</t>
  </si>
  <si>
    <t>на 20</t>
  </si>
  <si>
    <t>год</t>
  </si>
  <si>
    <t>КОДЫ</t>
  </si>
  <si>
    <t>Форма по КФД</t>
  </si>
  <si>
    <t>Дата</t>
  </si>
  <si>
    <t>Наименование государственного</t>
  </si>
  <si>
    <t>по ОКПО</t>
  </si>
  <si>
    <t>бюджетного учреждения</t>
  </si>
  <si>
    <t>(подразделения)</t>
  </si>
  <si>
    <t>ИНН/КПП</t>
  </si>
  <si>
    <t>Единица измерения: руб.</t>
  </si>
  <si>
    <t>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</si>
  <si>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</si>
  <si>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</si>
  <si>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</si>
  <si>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государственного бюджетного</t>
  </si>
  <si>
    <t>учреждения 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</si>
  <si>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</si>
  <si>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</si>
  <si>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</si>
  <si>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1.3. Перечень услуг (работ), осуществляемых на платной основе:</t>
  </si>
  <si>
    <t>II. Показатели финансового состояния учреждения</t>
  </si>
  <si>
    <t>Наименование показателя</t>
  </si>
  <si>
    <t>Сумма</t>
  </si>
  <si>
    <t>I. Нефинансовые активы, всего:</t>
  </si>
  <si>
    <t>из них:</t>
  </si>
  <si>
    <t>1.1. Общая балансовая стоимость недвижимого государственного имущества, всего</t>
  </si>
  <si>
    <t>в том числе: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</si>
  <si>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</si>
  <si>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</si>
  <si>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</si>
  <si>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</si>
  <si>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</si>
  <si>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</si>
  <si>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</si>
  <si>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</si>
  <si>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Дебиторская задолженность по доходам, полученным за счет средств федерального бюджета</t>
  </si>
  <si>
    <t>2.2. Дебиторская задолженность по выданным авансам, полученным за счет средств федерального бюджета, всего: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</si>
  <si>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</si>
  <si>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</si>
  <si>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</si>
  <si>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</si>
  <si>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</si>
  <si>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</si>
  <si>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</si>
  <si>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</si>
  <si>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</si>
  <si>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</si>
  <si>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</si>
  <si>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</si>
  <si>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</si>
  <si>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</si>
  <si>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</si>
  <si>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</si>
  <si>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</si>
  <si>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</si>
  <si>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</si>
  <si>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</si>
  <si>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</si>
  <si>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всего: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</si>
  <si>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</si>
  <si>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федерального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</si>
  <si>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</si>
  <si>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</si>
  <si>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</si>
  <si>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</si>
  <si>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</si>
  <si>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</si>
  <si>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</si>
  <si>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</si>
  <si>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</si>
  <si>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</si>
  <si>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</si>
  <si>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</si>
  <si>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</si>
  <si>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</si>
  <si>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</si>
  <si>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</si>
  <si>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</si>
  <si>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</si>
  <si>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</si>
  <si>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</si>
  <si>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</si>
  <si>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</si>
  <si>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</si>
  <si>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</si>
  <si>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</si>
  <si>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</si>
  <si>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III. Показатели по поступлениям и выплатам учреждения</t>
  </si>
  <si>
    <t>Код
по бюджетной классификации операции
сектора госу-
дарственного управления</t>
  </si>
  <si>
    <t>Всего</t>
  </si>
  <si>
    <t>В том числе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</si>
  <si>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</si>
  <si>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</si>
  <si>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Планируемый остаток средств на начало планируемого года</t>
  </si>
  <si>
    <t>Х</t>
  </si>
  <si>
    <t>Поступления, всего:</t>
  </si>
  <si>
    <t>Бюджетные инвестиции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</si>
  <si>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</si>
  <si>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</si>
  <si>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</si>
  <si>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</si>
  <si>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</si>
  <si>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</si>
  <si>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</si>
  <si>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</si>
  <si>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</si>
  <si>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</si>
  <si>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</si>
  <si>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</si>
  <si>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</si>
  <si>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</si>
  <si>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</si>
  <si>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</si>
  <si>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</si>
  <si>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</si>
  <si>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</si>
  <si>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</si>
  <si>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</si>
  <si>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</si>
  <si>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</si>
  <si>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</si>
  <si>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</si>
  <si>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</si>
  <si>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</si>
  <si>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</si>
  <si>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</si>
  <si>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</si>
  <si>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Исполнитель</t>
  </si>
  <si>
    <t>тел.</t>
  </si>
  <si>
    <t>Начальник Управления Образования</t>
  </si>
  <si>
    <t>Ганзюкова Е.И.</t>
  </si>
  <si>
    <t xml:space="preserve"> «02» января 2016 г.</t>
  </si>
  <si>
    <t xml:space="preserve">2706013855/270601001        </t>
  </si>
  <si>
    <t>Управление образования администрации Амурского муниципального района Хабаровского края</t>
  </si>
  <si>
    <t xml:space="preserve">Муниципальное бюджетное дошкольное образовательное учреждение детский сад комбинированного вида № 9                          г. Амурска  Амурского муниципального района Хабаровского края                 </t>
  </si>
  <si>
    <t>682640, Хабаровский край, г.Амурск, пр.Мира, 22-Б</t>
  </si>
  <si>
    <t>Цели деятельности муниципального учреждения: основной целью деятельности Учреждения является создание условий для реализации гарантированного гражданам Российской Федерации права на получение общедоступного и бесплатного дошкольного образования.</t>
  </si>
  <si>
    <t>Виды деятельности муниципального учреждения: Учреждение по виду является детским садом комбинированного вида, реализующим основную образовательную программу дошкольного образования в группах общеразвивающей, компенсирующей и оздоровительной направленности в разном сочетании</t>
  </si>
  <si>
    <t>Перечень услуг (работ), осуществляемых на платной основе: коррекция речевого развития; дежурная группа вечернего пребывания; адаптационная группа; секция «фитбол-гимнастика»; оздоровительные услуги, направленные на укрепление здоровья детей; кружки и студии художественно-изобратительного искусства, ритмики</t>
  </si>
  <si>
    <t>Субсидии на выполнение муниципального задания</t>
  </si>
  <si>
    <t>1.</t>
  </si>
  <si>
    <t>2.</t>
  </si>
  <si>
    <t>2.1.</t>
  </si>
  <si>
    <t>2.2.</t>
  </si>
  <si>
    <t>Целевые субсидии</t>
  </si>
  <si>
    <t>2.3.</t>
  </si>
  <si>
    <t>2.4.</t>
  </si>
  <si>
    <t>2.4.1.</t>
  </si>
  <si>
    <t>Услуга № 1 Родительская плата</t>
  </si>
  <si>
    <t>Услуга № 2 Платные услуги</t>
  </si>
  <si>
    <t>Поступления от иной приносящей доход деятельности, всего: Добровольные пожертвования</t>
  </si>
  <si>
    <t>Поступления от реализации добровольных пожертвований</t>
  </si>
  <si>
    <t>2.5.</t>
  </si>
  <si>
    <t>2.5.1.</t>
  </si>
  <si>
    <t>2.6.</t>
  </si>
  <si>
    <t>3.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</si>
  <si>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</si>
  <si>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</si>
  <si>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</si>
  <si>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</si>
  <si>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</si>
  <si>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</si>
  <si>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</si>
  <si>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</si>
  <si>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3.2.4.</t>
  </si>
  <si>
    <t>3.2.5.</t>
  </si>
  <si>
    <t>3.2.6.</t>
  </si>
  <si>
    <t>3.3.</t>
  </si>
  <si>
    <t>3.3.1.</t>
  </si>
  <si>
    <t>3.4.</t>
  </si>
  <si>
    <t>3.4.1.</t>
  </si>
  <si>
    <t>3.4.2.</t>
  </si>
  <si>
    <t>3.5.</t>
  </si>
  <si>
    <t>3.6.</t>
  </si>
  <si>
    <t>3.6.1.</t>
  </si>
  <si>
    <t>3.6.2.</t>
  </si>
  <si>
    <t>3.6.3.</t>
  </si>
  <si>
    <t>3.6.4.</t>
  </si>
  <si>
    <t>3.7.</t>
  </si>
  <si>
    <t>3.7.1.</t>
  </si>
  <si>
    <t>3.7.2.</t>
  </si>
  <si>
    <t>3.8.</t>
  </si>
  <si>
    <t>Руководитель муниципального учреждения</t>
  </si>
  <si>
    <t>Н.И.Шелковая</t>
  </si>
  <si>
    <t xml:space="preserve">Главный бухгалтер </t>
  </si>
  <si>
    <t>Е.А.Брикман</t>
  </si>
  <si>
    <t>2-33-69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</si>
</sst>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−&quot;;General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3"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8" fillId="0" borderId="1" xfId="0" applyFont="1" applyAlignment="1">
      <alignment horizontal="left"/>
    </xf>
    <xf numFmtId="0" fontId="8" fillId="0" borderId="2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Fill="1" applyAlignment="1">
      <alignment horizontal="left"/>
    </xf>
    <xf numFmtId="4" fontId="10" fillId="2" borderId="1" xfId="0" applyNumberFormat="1" applyFont="1" applyFill="1" applyAlignment="1">
      <alignment horizontal="center"/>
    </xf>
    <xf numFmtId="4" fontId="10" fillId="0" borderId="3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9" fillId="0" borderId="4" xfId="0" applyNumberFormat="1" applyFont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" fontId="11" fillId="0" borderId="1" xfId="0" applyNumberFormat="1" applyFont="1" applyFill="1" applyAlignment="1">
      <alignment horizontal="left"/>
    </xf>
    <xf numFmtId="1" fontId="12" fillId="0" borderId="1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1" xfId="0" applyNumberFormat="1" applyFont="1" applyFill="1" applyAlignment="1">
      <alignment horizontal="center" vertical="center" wrapText="1"/>
    </xf>
    <xf numFmtId="0" fontId="8" fillId="0" borderId="2" xfId="0" applyFont="1" applyBorder="1" applyAlignment="1">
      <alignment horizontal="left"/>
    </xf>
    <xf numFmtId="0" fontId="8" fillId="0" borderId="5" xfId="0" applyNumberFormat="1" applyFont="1" applyFill="1" applyAlignment="1">
      <alignment horizontal="center" vertical="top"/>
    </xf>
    <xf numFmtId="4" fontId="8" fillId="0" borderId="3" xfId="0" applyNumberFormat="1" applyFont="1" applyFill="1" applyAlignment="1">
      <alignment horizontal="center"/>
    </xf>
    <xf numFmtId="0" fontId="8" fillId="0" borderId="2" xfId="0" applyNumberFormat="1" applyFont="1" applyFill="1" applyAlignment="1">
      <alignment horizontal="left" vertical="top" wrapText="1"/>
    </xf>
    <xf numFmtId="0" fontId="8" fillId="0" borderId="1" xfId="0" applyNumberFormat="1" applyFont="1" applyFill="1" applyAlignment="1">
      <alignment horizontal="center" vertical="center" wrapText="1"/>
    </xf>
    <xf numFmtId="4" fontId="8" fillId="0" borderId="1" xfId="0" applyNumberFormat="1" applyFont="1" applyFill="1" applyAlignment="1">
      <alignment horizontal="center"/>
    </xf>
    <xf numFmtId="4" fontId="8" fillId="0" borderId="1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14" fontId="8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0" fontId="8" fillId="0" borderId="1" xfId="0" applyNumberFormat="1" applyFont="1" applyFill="1" applyAlignment="1">
      <alignment horizontal="center"/>
    </xf>
    <xf numFmtId="1" fontId="8" fillId="0" borderId="1" xfId="0" applyNumberFormat="1" applyFont="1" applyFill="1" applyAlignment="1">
      <alignment horizontal="center"/>
    </xf>
    <xf numFmtId="1" fontId="8" fillId="0" borderId="3" xfId="0" applyNumberFormat="1" applyFont="1" applyFill="1" applyAlignment="1">
      <alignment horizontal="center"/>
    </xf>
    <xf numFmtId="0" fontId="8" fillId="0" borderId="3" xfId="0" applyNumberFormat="1" applyFont="1" applyFill="1" applyAlignment="1">
      <alignment horizontal="center"/>
    </xf>
    <xf numFmtId="4" fontId="10" fillId="0" borderId="3" xfId="0" applyNumberFormat="1" applyFont="1" applyFill="1" applyAlignment="1">
      <alignment horizontal="center"/>
    </xf>
    <xf numFmtId="0" fontId="10" fillId="0" borderId="2" xfId="0" applyNumberFormat="1" applyFont="1" applyFill="1" applyAlignment="1">
      <alignment horizontal="left" vertical="top" wrapText="1"/>
    </xf>
    <xf numFmtId="4" fontId="10" fillId="2" borderId="3" xfId="0" applyNumberFormat="1" applyFont="1" applyFill="1" applyAlignment="1">
      <alignment horizontal="center"/>
    </xf>
    <xf numFmtId="0" fontId="8" fillId="0" borderId="1" xfId="0" applyFont="1" applyFill="1" applyAlignment="1">
      <alignment horizontal="left" indent="1"/>
    </xf>
    <xf numFmtId="0" fontId="8" fillId="0" borderId="3" xfId="0" applyFont="1" applyFill="1" applyAlignment="1">
      <alignment horizontal="left"/>
    </xf>
    <xf numFmtId="0" fontId="8" fillId="0" borderId="3" xfId="0" applyNumberFormat="1" applyFont="1" applyFill="1" applyAlignment="1">
      <alignment horizontal="center" vertical="center"/>
    </xf>
    <xf numFmtId="0" fontId="8" fillId="0" borderId="2" xfId="0" applyNumberFormat="1" applyFont="1" applyAlignment="1">
      <alignment horizontal="left" vertical="top" wrapText="1"/>
    </xf>
    <xf numFmtId="4" fontId="8" fillId="0" borderId="4" xfId="0" applyNumberFormat="1" applyFont="1" applyFill="1" applyAlignment="1">
      <alignment horizontal="center"/>
    </xf>
    <xf numFmtId="4" fontId="10" fillId="0" borderId="4" xfId="0" applyNumberFormat="1" applyFont="1" applyFill="1" applyAlignment="1">
      <alignment horizontal="center"/>
    </xf>
    <xf numFmtId="0" fontId="10" fillId="0" borderId="2" xfId="0" applyNumberFormat="1" applyFont="1" applyAlignment="1">
      <alignment horizontal="left" vertical="top"/>
    </xf>
    <xf numFmtId="4" fontId="10" fillId="0" borderId="4" xfId="0" applyNumberFormat="1" applyFont="1" applyFill="1" applyAlignment="1">
      <alignment horizontal="center"/>
    </xf>
    <xf numFmtId="0" fontId="10" fillId="0" borderId="2" xfId="0" applyNumberFormat="1" applyFont="1" applyAlignment="1">
      <alignment horizontal="left" wrapText="1"/>
    </xf>
    <xf numFmtId="0" fontId="8" fillId="0" borderId="2" xfId="0" applyFont="1" applyAlignment="1">
      <alignment horizontal="left"/>
    </xf>
    <xf numFmtId="0" fontId="8" fillId="0" borderId="2" xfId="0" applyNumberFormat="1" applyFont="1" applyAlignment="1">
      <alignment horizontal="left" vertical="top"/>
    </xf>
    <xf numFmtId="4" fontId="8" fillId="0" borderId="4" xfId="0" applyNumberFormat="1" applyFont="1" applyFill="1" applyAlignment="1">
      <alignment horizontal="center"/>
    </xf>
    <xf numFmtId="0" fontId="8" fillId="0" borderId="4" xfId="0" applyFont="1" applyFill="1" applyAlignment="1">
      <alignment horizontal="left"/>
    </xf>
    <xf numFmtId="4" fontId="10" fillId="2" borderId="3" xfId="0" applyNumberFormat="1" applyFont="1" applyFill="1" applyAlignment="1">
      <alignment horizontal="center"/>
    </xf>
    <xf numFmtId="0" fontId="5" fillId="0" borderId="4" xfId="0" applyNumberFormat="1" applyFont="1" applyAlignment="1">
      <alignment horizontal="center" vertical="center"/>
    </xf>
    <xf numFmtId="164" fontId="10" fillId="0" borderId="4" xfId="0" applyNumberFormat="1" applyFont="1" applyFill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right" vertical="center"/>
    </xf>
    <xf numFmtId="1" fontId="5" fillId="0" borderId="4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5" fillId="0" borderId="4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/>
    </xf>
    <xf numFmtId="0" fontId="2" fillId="0" borderId="4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top" wrapText="1"/>
    </xf>
    <xf numFmtId="0" fontId="2" fillId="0" borderId="0" xfId="0" applyNumberFormat="1" applyAlignment="1">
      <alignment horizontal="right" vertical="center"/>
    </xf>
    <xf numFmtId="0" fontId="2" fillId="0" borderId="4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ill="1" applyAlignment="1">
      <alignment horizontal="center"/>
    </xf>
    <xf numFmtId="0" fontId="2" fillId="0" borderId="0" xfId="0" applyNumberFormat="1" applyFill="1" applyAlignment="1">
      <alignment horizontal="right" vertical="center"/>
    </xf>
    <xf numFmtId="14" fontId="2" fillId="0" borderId="4" xfId="0" applyNumberFormat="1" applyFont="1" applyFill="1" applyAlignment="1">
      <alignment horizontal="center" vertical="center"/>
    </xf>
    <xf numFmtId="0" fontId="3" fillId="0" borderId="0" xfId="0" applyNumberFormat="1" applyAlignment="1">
      <alignment horizontal="right"/>
    </xf>
    <xf numFmtId="0" fontId="4" fillId="0" borderId="2" xfId="0" applyFont="1" applyAlignment="1">
      <alignment horizontal="left"/>
    </xf>
    <xf numFmtId="0" fontId="3" fillId="0" borderId="0" xfId="0" applyAlignment="1">
      <alignment horizontal="left"/>
    </xf>
    <xf numFmtId="0" fontId="2" fillId="0" borderId="0" xfId="0" applyNumberFormat="1" applyAlignment="1">
      <alignment horizontal="center" vertical="center"/>
    </xf>
    <xf numFmtId="1" fontId="2" fillId="0" borderId="0" xfId="0" applyNumberFormat="1" applyAlignment="1">
      <alignment horizontal="center"/>
    </xf>
    <xf numFmtId="0" fontId="2" fillId="0" borderId="2" xfId="0" applyNumberFormat="1" applyFont="1" applyAlignment="1">
      <alignment horizontal="center"/>
    </xf>
    <xf numFmtId="0" fontId="2" fillId="0" borderId="0" xfId="0" applyNumberFormat="1" applyAlignment="1">
      <alignment horizontal="center"/>
    </xf>
    <xf numFmtId="0" fontId="3" fillId="0" borderId="0" xfId="0" applyNumberFormat="1" applyAlignment="1">
      <alignment horizontal="center" vertical="center"/>
    </xf>
    <xf numFmtId="0" fontId="2" fillId="0" borderId="2" xfId="0" applyFont="1" applyAlignment="1">
      <alignment horizontal="left"/>
    </xf>
    <xf numFmtId="0" fontId="1" fillId="0" borderId="0" xfId="0" applyNumberFormat="1" applyAlignment="1">
      <alignment horizontal="center" vertical="top"/>
    </xf>
    <xf numFmtId="0" fontId="1" fillId="0" borderId="0" xfId="0" applyAlignment="1">
      <alignment horizontal="left"/>
    </xf>
    <xf numFmtId="0" fontId="1" fillId="0" borderId="0" xfId="0" applyNumberForma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FFFFC0"/>
      <rgbColor rgb="00CCFFFF"/>
      <rgbColor rgb="00C0DC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215"/>
  <sheetViews>
    <sheetView tabSelected="1" workbookViewId="0" topLeftCell="A27">
      <selection activeCell="DG27" sqref="DG27"/>
    </sheetView>
  </sheetViews>
  <sheetFormatPr defaultColWidth="9.33203125" defaultRowHeight="11.25"/>
  <cols>
    <col min="1" max="1" width="6.33203125" style="1" customWidth="1"/>
    <col min="2" max="93" width="1.171875" style="1" customWidth="1"/>
    <col min="94" max="94" width="2.33203125" style="1" customWidth="1"/>
    <col min="95" max="95" width="1.171875" style="1" customWidth="1"/>
    <col min="96" max="96" width="2.33203125" style="1" customWidth="1"/>
    <col min="97" max="108" width="1.171875" style="1" customWidth="1"/>
    <col min="109" max="16384" width="10.66015625" style="0" customWidth="1"/>
  </cols>
  <sheetData>
    <row r="1" ht="12">
      <c r="BM1" s="2" t="s">
        <v>0</v>
      </c>
    </row>
    <row r="2" ht="12">
      <c r="BM2" s="2" t="s">
        <v>1</v>
      </c>
    </row>
    <row r="3" ht="12">
      <c r="BM3" s="2" t="s">
        <v>2</v>
      </c>
    </row>
    <row r="4" ht="12">
      <c r="BM4" s="2" t="s">
        <v>3</v>
      </c>
    </row>
    <row r="5" ht="12">
      <c r="BM5" s="2" t="s">
        <v>4</v>
      </c>
    </row>
    <row r="6" ht="12">
      <c r="BM6" s="2" t="s">
        <v>5</v>
      </c>
    </row>
    <row r="7" spans="65:108" ht="12">
      <c r="BM7" s="86" t="s">
        <v>6</v>
      </c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</row>
    <row r="8" spans="57:108" ht="14.25">
      <c r="BE8" s="79" t="s">
        <v>7</v>
      </c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</row>
    <row r="9" spans="57:108" s="1" customFormat="1" ht="12" customHeight="1">
      <c r="BE9" s="84" t="s">
        <v>144</v>
      </c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  <c r="CN9" s="84"/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</row>
    <row r="10" spans="57:108" ht="12">
      <c r="BE10" s="87" t="s">
        <v>8</v>
      </c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57:108" s="1" customFormat="1" ht="10.5" customHeight="1"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CA11" s="84" t="s">
        <v>145</v>
      </c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  <c r="CN11" s="84"/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</row>
    <row r="12" spans="57:108" ht="12">
      <c r="BE12" s="85" t="s">
        <v>9</v>
      </c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CA12" s="85" t="s">
        <v>10</v>
      </c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</row>
    <row r="13" spans="64:102" ht="14.25">
      <c r="BL13" s="82" t="s">
        <v>11</v>
      </c>
      <c r="BM13" s="82"/>
      <c r="BN13" s="81"/>
      <c r="BO13" s="81"/>
      <c r="BP13" s="81"/>
      <c r="BQ13" s="81"/>
      <c r="BR13" s="82" t="s">
        <v>11</v>
      </c>
      <c r="BS13" s="82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0">
        <v>20</v>
      </c>
      <c r="CN13" s="80"/>
      <c r="CO13" s="80"/>
      <c r="CP13" s="80"/>
      <c r="CQ13" s="81">
        <v>16</v>
      </c>
      <c r="CR13" s="81"/>
      <c r="CS13" s="81"/>
      <c r="CT13" s="81"/>
      <c r="CU13" s="82" t="s">
        <v>12</v>
      </c>
      <c r="CV13" s="82"/>
      <c r="CW13" s="82"/>
      <c r="CX13" s="82"/>
    </row>
    <row r="14" s="1" customFormat="1" ht="5.25" customHeight="1"/>
    <row r="15" spans="1:108" ht="15.75">
      <c r="A15" s="83" t="s">
        <v>13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</row>
    <row r="16" spans="46:64" ht="15.75">
      <c r="AT16" s="76" t="s">
        <v>14</v>
      </c>
      <c r="AU16" s="76"/>
      <c r="AV16" s="76"/>
      <c r="AW16" s="76"/>
      <c r="AX16" s="76"/>
      <c r="AY16" s="76"/>
      <c r="AZ16" s="76"/>
      <c r="BA16" s="76"/>
      <c r="BB16" s="76"/>
      <c r="BC16" s="77">
        <v>16</v>
      </c>
      <c r="BD16" s="77"/>
      <c r="BE16" s="77"/>
      <c r="BF16" s="77"/>
      <c r="BG16" s="77"/>
      <c r="BH16" s="78" t="s">
        <v>15</v>
      </c>
      <c r="BI16" s="78"/>
      <c r="BJ16" s="78"/>
      <c r="BK16" s="78"/>
      <c r="BL16" s="78"/>
    </row>
    <row r="17" spans="93:108" ht="14.25">
      <c r="CO17" s="79" t="s">
        <v>16</v>
      </c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</row>
    <row r="18" spans="75:108" ht="14.25">
      <c r="BW18" s="70" t="s">
        <v>17</v>
      </c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</row>
    <row r="19" spans="1:108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72" t="s">
        <v>146</v>
      </c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74" t="s">
        <v>18</v>
      </c>
      <c r="CI19" s="74"/>
      <c r="CJ19" s="74"/>
      <c r="CK19" s="74"/>
      <c r="CL19" s="74"/>
      <c r="CM19" s="74"/>
      <c r="CN19" s="22"/>
      <c r="CO19" s="75">
        <v>42371</v>
      </c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</row>
    <row r="20" spans="1:108" ht="14.2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</row>
    <row r="21" spans="1:108" ht="12.75">
      <c r="A21" s="60" t="s">
        <v>19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9" t="s">
        <v>149</v>
      </c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7"/>
      <c r="BY21" s="7"/>
      <c r="BZ21" s="7"/>
      <c r="CA21" s="7"/>
      <c r="CB21" s="7"/>
      <c r="CC21" s="63" t="s">
        <v>20</v>
      </c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7"/>
      <c r="CO21" s="66">
        <v>39278728</v>
      </c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</row>
    <row r="22" spans="1:108" ht="16.5" customHeight="1">
      <c r="A22" s="60" t="s">
        <v>21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</row>
    <row r="23" spans="1:108" ht="42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</row>
    <row r="24" spans="1:108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</row>
    <row r="25" spans="1:108" ht="12.75">
      <c r="A25" s="60" t="s">
        <v>23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67" t="s">
        <v>147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</row>
    <row r="26" spans="1:108" ht="12.75">
      <c r="A26" s="60" t="s">
        <v>24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63" t="s">
        <v>25</v>
      </c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7"/>
      <c r="CO26" s="64">
        <v>383</v>
      </c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</row>
    <row r="27" spans="1:108" s="1" customFormat="1" ht="5.2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</row>
    <row r="28" spans="1:108" ht="15" customHeight="1">
      <c r="A28" s="60" t="s">
        <v>26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5" t="s">
        <v>148</v>
      </c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</row>
    <row r="29" spans="1:108" ht="12.75">
      <c r="A29" s="8" t="s">
        <v>27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</row>
    <row r="30" spans="1:108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</row>
    <row r="31" spans="1:108" ht="12.75">
      <c r="A31" s="60" t="s">
        <v>28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7"/>
      <c r="AR31" s="7"/>
      <c r="AS31" s="61" t="s">
        <v>150</v>
      </c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</row>
    <row r="32" spans="1:108" ht="12.75">
      <c r="A32" s="8" t="s">
        <v>29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</row>
    <row r="33" spans="1:108" ht="12.75">
      <c r="A33" s="8" t="s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</row>
    <row r="34" spans="1:108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21" customHeight="1">
      <c r="A35" s="59" t="s">
        <v>31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</row>
    <row r="36" spans="1:108" ht="21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</row>
    <row r="37" spans="1:108" ht="12.75">
      <c r="A37" s="62" t="s">
        <v>32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</row>
    <row r="38" spans="1:108" ht="11.25" customHeight="1">
      <c r="A38" s="58" t="s">
        <v>151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</row>
    <row r="39" spans="1:108" ht="11.2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</row>
    <row r="40" spans="1:108" ht="24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</row>
    <row r="41" spans="1:108" ht="24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</row>
    <row r="42" spans="1:108" ht="12.75">
      <c r="A42" s="3" t="s">
        <v>33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11.25" customHeight="1">
      <c r="A43" s="58" t="s">
        <v>152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  <c r="CL43" s="58"/>
      <c r="CM43" s="58"/>
      <c r="CN43" s="58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8"/>
    </row>
    <row r="44" spans="1:108" ht="11.2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8"/>
      <c r="CA44" s="58"/>
      <c r="CB44" s="58"/>
      <c r="CC44" s="58"/>
      <c r="CD44" s="58"/>
      <c r="CE44" s="58"/>
      <c r="CF44" s="58"/>
      <c r="CG44" s="58"/>
      <c r="CH44" s="58"/>
      <c r="CI44" s="58"/>
      <c r="CJ44" s="58"/>
      <c r="CK44" s="58"/>
      <c r="CL44" s="58"/>
      <c r="CM44" s="58"/>
      <c r="CN44" s="58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8"/>
    </row>
    <row r="45" spans="1:108" ht="21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</row>
    <row r="46" spans="1:108" ht="21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</row>
    <row r="47" spans="1:108" ht="12.75">
      <c r="A47" s="3" t="s">
        <v>34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11.25" customHeight="1">
      <c r="A48" s="58" t="s">
        <v>153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</row>
    <row r="49" spans="1:108" ht="11.2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8"/>
      <c r="CL49" s="58"/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8"/>
    </row>
    <row r="50" spans="1:108" s="1" customFormat="1" ht="21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8"/>
    </row>
    <row r="51" spans="1:108" s="1" customFormat="1" ht="5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12.75">
      <c r="A52" s="59" t="s">
        <v>35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</row>
    <row r="53" spans="1:108" s="1" customFormat="1" ht="6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12.75">
      <c r="A54" s="56" t="s">
        <v>36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 t="s">
        <v>37</v>
      </c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</row>
    <row r="55" spans="1:108" ht="15">
      <c r="A55" s="9"/>
      <c r="B55" s="48" t="s">
        <v>38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48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</row>
    <row r="56" spans="1:108" ht="15">
      <c r="A56" s="9"/>
      <c r="B56" s="51" t="s">
        <v>39</v>
      </c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S56" s="51"/>
      <c r="BT56" s="51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</row>
    <row r="57" spans="1:108" ht="27.75" customHeight="1">
      <c r="A57" s="9"/>
      <c r="B57" s="45" t="s">
        <v>40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55">
        <f>SUM(BU59+BU63)</f>
        <v>54404812.99</v>
      </c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</row>
    <row r="58" spans="1:108" ht="15">
      <c r="A58" s="9"/>
      <c r="B58" s="10"/>
      <c r="C58" s="10"/>
      <c r="D58" s="10"/>
      <c r="E58" s="10"/>
      <c r="F58" s="52" t="s">
        <v>41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</row>
    <row r="59" spans="1:108" ht="33" customHeight="1">
      <c r="A59" s="9"/>
      <c r="B59" s="45" t="s">
        <v>42</v>
      </c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53">
        <v>50381632</v>
      </c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</row>
    <row r="60" spans="1:108" ht="45.75" customHeight="1">
      <c r="A60" s="9"/>
      <c r="B60" s="45" t="s">
        <v>43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</row>
    <row r="61" spans="1:108" ht="47.25" customHeight="1">
      <c r="A61" s="9"/>
      <c r="B61" s="45" t="s">
        <v>44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</row>
    <row r="62" spans="1:108" ht="15" customHeight="1">
      <c r="A62" s="9"/>
      <c r="B62" s="45" t="s">
        <v>45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6">
        <v>26255034.11</v>
      </c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6"/>
      <c r="CZ62" s="46"/>
      <c r="DA62" s="46"/>
      <c r="DB62" s="46"/>
      <c r="DC62" s="46"/>
      <c r="DD62" s="46"/>
    </row>
    <row r="63" spans="1:108" ht="27.75" customHeight="1">
      <c r="A63" s="9"/>
      <c r="B63" s="45" t="s">
        <v>46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6">
        <f>629014+3394166.99</f>
        <v>4023180.99</v>
      </c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6"/>
      <c r="DD63" s="46"/>
    </row>
    <row r="64" spans="1:108" ht="15">
      <c r="A64" s="9"/>
      <c r="B64" s="10"/>
      <c r="C64" s="10"/>
      <c r="D64" s="10"/>
      <c r="E64" s="10"/>
      <c r="F64" s="51" t="s">
        <v>41</v>
      </c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S64" s="51"/>
      <c r="BT64" s="51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</row>
    <row r="65" spans="1:108" ht="15" customHeight="1">
      <c r="A65" s="9"/>
      <c r="B65" s="45" t="s">
        <v>47</v>
      </c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6">
        <v>629014</v>
      </c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</row>
    <row r="66" spans="1:108" ht="15" customHeight="1">
      <c r="A66" s="9"/>
      <c r="B66" s="45" t="s">
        <v>48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6">
        <v>24243.71</v>
      </c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</row>
    <row r="67" spans="1:108" ht="15" customHeight="1">
      <c r="A67" s="9"/>
      <c r="B67" s="50" t="s">
        <v>49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49">
        <f>SUM(BU69+BU70+BU82+DH131)</f>
        <v>0</v>
      </c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</row>
    <row r="68" spans="1:108" ht="15" customHeight="1">
      <c r="A68" s="9"/>
      <c r="B68" s="45" t="s">
        <v>39</v>
      </c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</row>
    <row r="69" spans="1:108" ht="27.75" customHeight="1">
      <c r="A69" s="9"/>
      <c r="B69" s="45" t="s">
        <v>50</v>
      </c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</row>
    <row r="70" spans="1:108" ht="31.5" customHeight="1">
      <c r="A70" s="9"/>
      <c r="B70" s="45" t="s">
        <v>51</v>
      </c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ht="15" customHeight="1">
      <c r="A71" s="9"/>
      <c r="B71" s="10"/>
      <c r="C71" s="10"/>
      <c r="D71" s="10"/>
      <c r="E71" s="10"/>
      <c r="F71" s="45" t="s">
        <v>41</v>
      </c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</row>
    <row r="72" spans="1:108" ht="15" customHeight="1">
      <c r="A72" s="9"/>
      <c r="B72" s="45" t="s">
        <v>52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</row>
    <row r="73" spans="1:108" ht="15" customHeight="1">
      <c r="A73" s="9"/>
      <c r="B73" s="45" t="s">
        <v>53</v>
      </c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6"/>
      <c r="BV73" s="46"/>
      <c r="BW73" s="46"/>
      <c r="BX73" s="46"/>
      <c r="BY73" s="46"/>
      <c r="BZ73" s="46"/>
      <c r="CA73" s="46"/>
      <c r="CB73" s="46"/>
      <c r="CC73" s="46"/>
      <c r="CD73" s="46"/>
      <c r="CE73" s="46"/>
      <c r="CF73" s="46"/>
      <c r="CG73" s="46"/>
      <c r="CH73" s="46"/>
      <c r="CI73" s="46"/>
      <c r="CJ73" s="46"/>
      <c r="CK73" s="46"/>
      <c r="CL73" s="46"/>
      <c r="CM73" s="46"/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6"/>
      <c r="DD73" s="46"/>
    </row>
    <row r="74" spans="1:108" ht="15" customHeight="1">
      <c r="A74" s="9"/>
      <c r="B74" s="45" t="s">
        <v>54</v>
      </c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6"/>
      <c r="BV74" s="46"/>
      <c r="BW74" s="46"/>
      <c r="BX74" s="46"/>
      <c r="BY74" s="46"/>
      <c r="BZ74" s="46"/>
      <c r="CA74" s="46"/>
      <c r="CB74" s="46"/>
      <c r="CC74" s="46"/>
      <c r="CD74" s="46"/>
      <c r="CE74" s="46"/>
      <c r="CF74" s="46"/>
      <c r="CG74" s="46"/>
      <c r="CH74" s="46"/>
      <c r="CI74" s="46"/>
      <c r="CJ74" s="46"/>
      <c r="CK74" s="46"/>
      <c r="CL74" s="46"/>
      <c r="CM74" s="46"/>
      <c r="CN74" s="46"/>
      <c r="CO74" s="46"/>
      <c r="CP74" s="46"/>
      <c r="CQ74" s="46"/>
      <c r="CR74" s="46"/>
      <c r="CS74" s="46"/>
      <c r="CT74" s="46"/>
      <c r="CU74" s="46"/>
      <c r="CV74" s="46"/>
      <c r="CW74" s="46"/>
      <c r="CX74" s="46"/>
      <c r="CY74" s="46"/>
      <c r="CZ74" s="46"/>
      <c r="DA74" s="46"/>
      <c r="DB74" s="46"/>
      <c r="DC74" s="46"/>
      <c r="DD74" s="46"/>
    </row>
    <row r="75" spans="1:108" ht="15" customHeight="1">
      <c r="A75" s="9"/>
      <c r="B75" s="45" t="s">
        <v>55</v>
      </c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</row>
    <row r="76" spans="1:108" ht="15" customHeight="1">
      <c r="A76" s="9"/>
      <c r="B76" s="45" t="s">
        <v>56</v>
      </c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6"/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6"/>
      <c r="CJ76" s="46"/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6"/>
      <c r="DD76" s="46"/>
    </row>
    <row r="77" spans="1:108" ht="15" customHeight="1">
      <c r="A77" s="9"/>
      <c r="B77" s="45" t="s">
        <v>57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  <c r="CI77" s="46"/>
      <c r="CJ77" s="46"/>
      <c r="CK77" s="46"/>
      <c r="CL77" s="46"/>
      <c r="CM77" s="46"/>
      <c r="CN77" s="46"/>
      <c r="CO77" s="46"/>
      <c r="CP77" s="46"/>
      <c r="CQ77" s="46"/>
      <c r="CR77" s="46"/>
      <c r="CS77" s="46"/>
      <c r="CT77" s="46"/>
      <c r="CU77" s="46"/>
      <c r="CV77" s="46"/>
      <c r="CW77" s="46"/>
      <c r="CX77" s="46"/>
      <c r="CY77" s="46"/>
      <c r="CZ77" s="46"/>
      <c r="DA77" s="46"/>
      <c r="DB77" s="46"/>
      <c r="DC77" s="46"/>
      <c r="DD77" s="46"/>
    </row>
    <row r="78" spans="1:108" ht="14.25" customHeight="1">
      <c r="A78" s="9"/>
      <c r="B78" s="45" t="s">
        <v>58</v>
      </c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6"/>
      <c r="BV78" s="46"/>
      <c r="BW78" s="46"/>
      <c r="BX78" s="46"/>
      <c r="BY78" s="46"/>
      <c r="BZ78" s="46"/>
      <c r="CA78" s="46"/>
      <c r="CB78" s="46"/>
      <c r="CC78" s="46"/>
      <c r="CD78" s="46"/>
      <c r="CE78" s="46"/>
      <c r="CF78" s="46"/>
      <c r="CG78" s="46"/>
      <c r="CH78" s="46"/>
      <c r="CI78" s="46"/>
      <c r="CJ78" s="46"/>
      <c r="CK78" s="46"/>
      <c r="CL78" s="46"/>
      <c r="CM78" s="46"/>
      <c r="CN78" s="46"/>
      <c r="CO78" s="46"/>
      <c r="CP78" s="46"/>
      <c r="CQ78" s="46"/>
      <c r="CR78" s="46"/>
      <c r="CS78" s="46"/>
      <c r="CT78" s="46"/>
      <c r="CU78" s="46"/>
      <c r="CV78" s="46"/>
      <c r="CW78" s="46"/>
      <c r="CX78" s="46"/>
      <c r="CY78" s="46"/>
      <c r="CZ78" s="46"/>
      <c r="DA78" s="46"/>
      <c r="DB78" s="46"/>
      <c r="DC78" s="46"/>
      <c r="DD78" s="46"/>
    </row>
    <row r="79" spans="1:108" ht="15" customHeight="1">
      <c r="A79" s="9"/>
      <c r="B79" s="45" t="s">
        <v>59</v>
      </c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6"/>
      <c r="BV79" s="46"/>
      <c r="BW79" s="46"/>
      <c r="BX79" s="46"/>
      <c r="BY79" s="46"/>
      <c r="BZ79" s="46"/>
      <c r="CA79" s="46"/>
      <c r="CB79" s="46"/>
      <c r="CC79" s="46"/>
      <c r="CD79" s="46"/>
      <c r="CE79" s="46"/>
      <c r="CF79" s="46"/>
      <c r="CG79" s="46"/>
      <c r="CH79" s="46"/>
      <c r="CI79" s="46"/>
      <c r="CJ79" s="46"/>
      <c r="CK79" s="46"/>
      <c r="CL79" s="46"/>
      <c r="CM79" s="46"/>
      <c r="CN79" s="46"/>
      <c r="CO79" s="46"/>
      <c r="CP79" s="46"/>
      <c r="CQ79" s="46"/>
      <c r="CR79" s="46"/>
      <c r="CS79" s="46"/>
      <c r="CT79" s="46"/>
      <c r="CU79" s="46"/>
      <c r="CV79" s="46"/>
      <c r="CW79" s="46"/>
      <c r="CX79" s="46"/>
      <c r="CY79" s="46"/>
      <c r="CZ79" s="46"/>
      <c r="DA79" s="46"/>
      <c r="DB79" s="46"/>
      <c r="DC79" s="46"/>
      <c r="DD79" s="46"/>
    </row>
    <row r="80" spans="1:108" ht="15" customHeight="1">
      <c r="A80" s="9"/>
      <c r="B80" s="45" t="s">
        <v>60</v>
      </c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6"/>
      <c r="BV80" s="46"/>
      <c r="BW80" s="46"/>
      <c r="BX80" s="46"/>
      <c r="BY80" s="46"/>
      <c r="BZ80" s="46"/>
      <c r="CA80" s="46"/>
      <c r="CB80" s="46"/>
      <c r="CC80" s="46"/>
      <c r="CD80" s="46"/>
      <c r="CE80" s="46"/>
      <c r="CF80" s="46"/>
      <c r="CG80" s="46"/>
      <c r="CH80" s="46"/>
      <c r="CI80" s="46"/>
      <c r="CJ80" s="46"/>
      <c r="CK80" s="46"/>
      <c r="CL80" s="46"/>
      <c r="CM80" s="46"/>
      <c r="CN80" s="46"/>
      <c r="CO80" s="46"/>
      <c r="CP80" s="46"/>
      <c r="CQ80" s="46"/>
      <c r="CR80" s="46"/>
      <c r="CS80" s="46"/>
      <c r="CT80" s="46"/>
      <c r="CU80" s="46"/>
      <c r="CV80" s="46"/>
      <c r="CW80" s="46"/>
      <c r="CX80" s="46"/>
      <c r="CY80" s="46"/>
      <c r="CZ80" s="46"/>
      <c r="DA80" s="46"/>
      <c r="DB80" s="46"/>
      <c r="DC80" s="46"/>
      <c r="DD80" s="46"/>
    </row>
    <row r="81" spans="1:108" ht="15" customHeight="1">
      <c r="A81" s="9"/>
      <c r="B81" s="45" t="s">
        <v>61</v>
      </c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46"/>
      <c r="CY81" s="46"/>
      <c r="CZ81" s="46"/>
      <c r="DA81" s="46"/>
      <c r="DB81" s="46"/>
      <c r="DC81" s="46"/>
      <c r="DD81" s="46"/>
    </row>
    <row r="82" spans="1:108" ht="30" customHeight="1">
      <c r="A82" s="9"/>
      <c r="B82" s="45" t="s">
        <v>62</v>
      </c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46"/>
      <c r="CS82" s="46"/>
      <c r="CT82" s="46"/>
      <c r="CU82" s="46"/>
      <c r="CV82" s="46"/>
      <c r="CW82" s="46"/>
      <c r="CX82" s="46"/>
      <c r="CY82" s="46"/>
      <c r="CZ82" s="46"/>
      <c r="DA82" s="46"/>
      <c r="DB82" s="46"/>
      <c r="DC82" s="46"/>
      <c r="DD82" s="46"/>
    </row>
    <row r="83" spans="1:108" ht="15" customHeight="1">
      <c r="A83" s="9"/>
      <c r="B83" s="10"/>
      <c r="C83" s="10"/>
      <c r="D83" s="10"/>
      <c r="E83" s="10"/>
      <c r="F83" s="45" t="s">
        <v>41</v>
      </c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</row>
    <row r="84" spans="1:108" ht="15" customHeight="1">
      <c r="A84" s="9"/>
      <c r="B84" s="45" t="s">
        <v>63</v>
      </c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6"/>
      <c r="DD84" s="46"/>
    </row>
    <row r="85" spans="1:108" ht="15" customHeight="1">
      <c r="A85" s="9"/>
      <c r="B85" s="45" t="s">
        <v>64</v>
      </c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6"/>
      <c r="BV85" s="46"/>
      <c r="BW85" s="46"/>
      <c r="BX85" s="46"/>
      <c r="BY85" s="46"/>
      <c r="BZ85" s="46"/>
      <c r="CA85" s="46"/>
      <c r="CB85" s="46"/>
      <c r="CC85" s="46"/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46"/>
      <c r="CS85" s="46"/>
      <c r="CT85" s="46"/>
      <c r="CU85" s="46"/>
      <c r="CV85" s="46"/>
      <c r="CW85" s="46"/>
      <c r="CX85" s="46"/>
      <c r="CY85" s="46"/>
      <c r="CZ85" s="46"/>
      <c r="DA85" s="46"/>
      <c r="DB85" s="46"/>
      <c r="DC85" s="46"/>
      <c r="DD85" s="46"/>
    </row>
    <row r="86" spans="1:108" ht="15" customHeight="1">
      <c r="A86" s="9"/>
      <c r="B86" s="45" t="s">
        <v>65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46"/>
      <c r="CS86" s="46"/>
      <c r="CT86" s="46"/>
      <c r="CU86" s="46"/>
      <c r="CV86" s="46"/>
      <c r="CW86" s="46"/>
      <c r="CX86" s="46"/>
      <c r="CY86" s="46"/>
      <c r="CZ86" s="46"/>
      <c r="DA86" s="46"/>
      <c r="DB86" s="46"/>
      <c r="DC86" s="46"/>
      <c r="DD86" s="46"/>
    </row>
    <row r="87" spans="1:108" ht="15" customHeight="1">
      <c r="A87" s="9"/>
      <c r="B87" s="45" t="s">
        <v>66</v>
      </c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  <c r="DD87" s="46"/>
    </row>
    <row r="88" spans="1:108" ht="15" customHeight="1">
      <c r="A88" s="9"/>
      <c r="B88" s="45" t="s">
        <v>67</v>
      </c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  <c r="DD88" s="46"/>
    </row>
    <row r="89" spans="1:108" ht="15" customHeight="1">
      <c r="A89" s="9"/>
      <c r="B89" s="45" t="s">
        <v>68</v>
      </c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  <c r="DD89" s="46"/>
    </row>
    <row r="90" spans="1:108" ht="13.5" customHeight="1">
      <c r="A90" s="9"/>
      <c r="B90" s="45" t="s">
        <v>69</v>
      </c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  <c r="DD90" s="46"/>
    </row>
    <row r="91" spans="1:108" ht="15" customHeight="1">
      <c r="A91" s="9"/>
      <c r="B91" s="45" t="s">
        <v>70</v>
      </c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  <c r="DD91" s="46"/>
    </row>
    <row r="92" spans="1:108" ht="15" customHeight="1">
      <c r="A92" s="9"/>
      <c r="B92" s="45" t="s">
        <v>71</v>
      </c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46"/>
      <c r="CS92" s="46"/>
      <c r="CT92" s="46"/>
      <c r="CU92" s="46"/>
      <c r="CV92" s="46"/>
      <c r="CW92" s="46"/>
      <c r="CX92" s="46"/>
      <c r="CY92" s="46"/>
      <c r="CZ92" s="46"/>
      <c r="DA92" s="46"/>
      <c r="DB92" s="46"/>
      <c r="DC92" s="46"/>
      <c r="DD92" s="46"/>
    </row>
    <row r="93" spans="1:108" ht="15" customHeight="1">
      <c r="A93" s="9"/>
      <c r="B93" s="45" t="s">
        <v>72</v>
      </c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46"/>
      <c r="CW93" s="46"/>
      <c r="CX93" s="46"/>
      <c r="CY93" s="46"/>
      <c r="CZ93" s="46"/>
      <c r="DA93" s="46"/>
      <c r="DB93" s="46"/>
      <c r="DC93" s="46"/>
      <c r="DD93" s="46"/>
    </row>
    <row r="94" spans="1:108" ht="15">
      <c r="A94" s="9"/>
      <c r="B94" s="48" t="s">
        <v>73</v>
      </c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9">
        <f>SUM(BU97+BU112)</f>
        <v>4434867.46</v>
      </c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</row>
    <row r="95" spans="1:108" ht="15" customHeight="1">
      <c r="A95" s="9"/>
      <c r="B95" s="45" t="s">
        <v>39</v>
      </c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</row>
    <row r="96" spans="1:108" ht="15" customHeight="1">
      <c r="A96" s="9"/>
      <c r="B96" s="45" t="s">
        <v>74</v>
      </c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46"/>
      <c r="CS96" s="46"/>
      <c r="CT96" s="46"/>
      <c r="CU96" s="46"/>
      <c r="CV96" s="46"/>
      <c r="CW96" s="46"/>
      <c r="CX96" s="46"/>
      <c r="CY96" s="46"/>
      <c r="CZ96" s="46"/>
      <c r="DA96" s="46"/>
      <c r="DB96" s="46"/>
      <c r="DC96" s="46"/>
      <c r="DD96" s="46"/>
    </row>
    <row r="97" spans="1:108" ht="27.75" customHeight="1">
      <c r="A97" s="9"/>
      <c r="B97" s="45" t="s">
        <v>75</v>
      </c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7">
        <f>SUM(BU99:DD111)</f>
        <v>3588027.57</v>
      </c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</row>
    <row r="98" spans="1:108" ht="15" customHeight="1">
      <c r="A98" s="9"/>
      <c r="B98" s="10"/>
      <c r="C98" s="10"/>
      <c r="D98" s="10"/>
      <c r="E98" s="10"/>
      <c r="F98" s="45" t="s">
        <v>41</v>
      </c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6"/>
      <c r="BV98" s="46"/>
      <c r="BW98" s="46"/>
      <c r="BX98" s="46"/>
      <c r="BY98" s="46"/>
      <c r="BZ98" s="46"/>
      <c r="CA98" s="46"/>
      <c r="CB98" s="46"/>
      <c r="CC98" s="46"/>
      <c r="CD98" s="46"/>
      <c r="CE98" s="46"/>
      <c r="CF98" s="46"/>
      <c r="CG98" s="46"/>
      <c r="CH98" s="46"/>
      <c r="CI98" s="46"/>
      <c r="CJ98" s="46"/>
      <c r="CK98" s="46"/>
      <c r="CL98" s="46"/>
      <c r="CM98" s="46"/>
      <c r="CN98" s="46"/>
      <c r="CO98" s="46"/>
      <c r="CP98" s="46"/>
      <c r="CQ98" s="46"/>
      <c r="CR98" s="46"/>
      <c r="CS98" s="46"/>
      <c r="CT98" s="46"/>
      <c r="CU98" s="46"/>
      <c r="CV98" s="46"/>
      <c r="CW98" s="46"/>
      <c r="CX98" s="46"/>
      <c r="CY98" s="46"/>
      <c r="CZ98" s="46"/>
      <c r="DA98" s="46"/>
      <c r="DB98" s="46"/>
      <c r="DC98" s="46"/>
      <c r="DD98" s="46"/>
    </row>
    <row r="99" spans="1:108" ht="15" customHeight="1">
      <c r="A99" s="9"/>
      <c r="B99" s="45" t="s">
        <v>76</v>
      </c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6">
        <f>1424621.86+989884.77-1344.18</f>
        <v>2413162.4499999997</v>
      </c>
      <c r="BV99" s="46"/>
      <c r="BW99" s="46"/>
      <c r="BX99" s="46"/>
      <c r="BY99" s="46"/>
      <c r="BZ99" s="46"/>
      <c r="CA99" s="46"/>
      <c r="CB99" s="46"/>
      <c r="CC99" s="46"/>
      <c r="CD99" s="46"/>
      <c r="CE99" s="46"/>
      <c r="CF99" s="46"/>
      <c r="CG99" s="46"/>
      <c r="CH99" s="46"/>
      <c r="CI99" s="46"/>
      <c r="CJ99" s="46"/>
      <c r="CK99" s="46"/>
      <c r="CL99" s="46"/>
      <c r="CM99" s="46"/>
      <c r="CN99" s="46"/>
      <c r="CO99" s="46"/>
      <c r="CP99" s="46"/>
      <c r="CQ99" s="46"/>
      <c r="CR99" s="46"/>
      <c r="CS99" s="46"/>
      <c r="CT99" s="46"/>
      <c r="CU99" s="46"/>
      <c r="CV99" s="46"/>
      <c r="CW99" s="46"/>
      <c r="CX99" s="46"/>
      <c r="CY99" s="46"/>
      <c r="CZ99" s="46"/>
      <c r="DA99" s="46"/>
      <c r="DB99" s="46"/>
      <c r="DC99" s="46"/>
      <c r="DD99" s="46"/>
    </row>
    <row r="100" spans="1:108" ht="15" customHeight="1">
      <c r="A100" s="9"/>
      <c r="B100" s="45" t="s">
        <v>77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6"/>
      <c r="BV100" s="46"/>
      <c r="BW100" s="46"/>
      <c r="BX100" s="46"/>
      <c r="BY100" s="46"/>
      <c r="BZ100" s="46"/>
      <c r="CA100" s="46"/>
      <c r="CB100" s="46"/>
      <c r="CC100" s="46"/>
      <c r="CD100" s="46"/>
      <c r="CE100" s="46"/>
      <c r="CF100" s="46"/>
      <c r="CG100" s="46"/>
      <c r="CH100" s="46"/>
      <c r="CI100" s="46"/>
      <c r="CJ100" s="46"/>
      <c r="CK100" s="46"/>
      <c r="CL100" s="46"/>
      <c r="CM100" s="46"/>
      <c r="CN100" s="46"/>
      <c r="CO100" s="46"/>
      <c r="CP100" s="46"/>
      <c r="CQ100" s="46"/>
      <c r="CR100" s="46"/>
      <c r="CS100" s="46"/>
      <c r="CT100" s="46"/>
      <c r="CU100" s="46"/>
      <c r="CV100" s="46"/>
      <c r="CW100" s="46"/>
      <c r="CX100" s="46"/>
      <c r="CY100" s="46"/>
      <c r="CZ100" s="46"/>
      <c r="DA100" s="46"/>
      <c r="DB100" s="46"/>
      <c r="DC100" s="46"/>
      <c r="DD100" s="46"/>
    </row>
    <row r="101" spans="1:108" ht="15" customHeight="1">
      <c r="A101" s="9"/>
      <c r="B101" s="45" t="s">
        <v>78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6">
        <v>25106</v>
      </c>
      <c r="BV101" s="46"/>
      <c r="BW101" s="46"/>
      <c r="BX101" s="46"/>
      <c r="BY101" s="46"/>
      <c r="BZ101" s="46"/>
      <c r="CA101" s="46"/>
      <c r="CB101" s="46"/>
      <c r="CC101" s="46"/>
      <c r="CD101" s="46"/>
      <c r="CE101" s="46"/>
      <c r="CF101" s="46"/>
      <c r="CG101" s="46"/>
      <c r="CH101" s="46"/>
      <c r="CI101" s="46"/>
      <c r="CJ101" s="46"/>
      <c r="CK101" s="46"/>
      <c r="CL101" s="46"/>
      <c r="CM101" s="46"/>
      <c r="CN101" s="46"/>
      <c r="CO101" s="46"/>
      <c r="CP101" s="46"/>
      <c r="CQ101" s="46"/>
      <c r="CR101" s="46"/>
      <c r="CS101" s="46"/>
      <c r="CT101" s="46"/>
      <c r="CU101" s="46"/>
      <c r="CV101" s="46"/>
      <c r="CW101" s="46"/>
      <c r="CX101" s="46"/>
      <c r="CY101" s="46"/>
      <c r="CZ101" s="46"/>
      <c r="DA101" s="46"/>
      <c r="DB101" s="46"/>
      <c r="DC101" s="46"/>
      <c r="DD101" s="46"/>
    </row>
    <row r="102" spans="1:108" ht="15" customHeight="1">
      <c r="A102" s="9"/>
      <c r="B102" s="45" t="s">
        <v>79</v>
      </c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6">
        <v>176169.61</v>
      </c>
      <c r="BV102" s="46"/>
      <c r="BW102" s="46"/>
      <c r="BX102" s="46"/>
      <c r="BY102" s="46"/>
      <c r="BZ102" s="46"/>
      <c r="CA102" s="46"/>
      <c r="CB102" s="46"/>
      <c r="CC102" s="46"/>
      <c r="CD102" s="46"/>
      <c r="CE102" s="46"/>
      <c r="CF102" s="46"/>
      <c r="CG102" s="46"/>
      <c r="CH102" s="46"/>
      <c r="CI102" s="46"/>
      <c r="CJ102" s="46"/>
      <c r="CK102" s="46"/>
      <c r="CL102" s="46"/>
      <c r="CM102" s="46"/>
      <c r="CN102" s="46"/>
      <c r="CO102" s="46"/>
      <c r="CP102" s="46"/>
      <c r="CQ102" s="46"/>
      <c r="CR102" s="46"/>
      <c r="CS102" s="46"/>
      <c r="CT102" s="46"/>
      <c r="CU102" s="46"/>
      <c r="CV102" s="46"/>
      <c r="CW102" s="46"/>
      <c r="CX102" s="46"/>
      <c r="CY102" s="46"/>
      <c r="CZ102" s="46"/>
      <c r="DA102" s="46"/>
      <c r="DB102" s="46"/>
      <c r="DC102" s="46"/>
      <c r="DD102" s="46"/>
    </row>
    <row r="103" spans="1:108" ht="15" customHeight="1">
      <c r="A103" s="9"/>
      <c r="B103" s="45" t="s">
        <v>80</v>
      </c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6">
        <v>28570.02</v>
      </c>
      <c r="BV103" s="46"/>
      <c r="BW103" s="46"/>
      <c r="BX103" s="46"/>
      <c r="BY103" s="46"/>
      <c r="BZ103" s="46"/>
      <c r="CA103" s="46"/>
      <c r="CB103" s="46"/>
      <c r="CC103" s="46"/>
      <c r="CD103" s="46"/>
      <c r="CE103" s="46"/>
      <c r="CF103" s="46"/>
      <c r="CG103" s="46"/>
      <c r="CH103" s="46"/>
      <c r="CI103" s="46"/>
      <c r="CJ103" s="46"/>
      <c r="CK103" s="46"/>
      <c r="CL103" s="46"/>
      <c r="CM103" s="46"/>
      <c r="CN103" s="46"/>
      <c r="CO103" s="46"/>
      <c r="CP103" s="46"/>
      <c r="CQ103" s="46"/>
      <c r="CR103" s="46"/>
      <c r="CS103" s="46"/>
      <c r="CT103" s="46"/>
      <c r="CU103" s="46"/>
      <c r="CV103" s="46"/>
      <c r="CW103" s="46"/>
      <c r="CX103" s="46"/>
      <c r="CY103" s="46"/>
      <c r="CZ103" s="46"/>
      <c r="DA103" s="46"/>
      <c r="DB103" s="46"/>
      <c r="DC103" s="46"/>
      <c r="DD103" s="46"/>
    </row>
    <row r="104" spans="1:108" ht="15" customHeight="1">
      <c r="A104" s="9"/>
      <c r="B104" s="45" t="s">
        <v>81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6">
        <f>390734.85+2000</f>
        <v>392734.85</v>
      </c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</row>
    <row r="105" spans="1:108" ht="15" customHeight="1">
      <c r="A105" s="9"/>
      <c r="B105" s="45" t="s">
        <v>82</v>
      </c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6">
        <v>0</v>
      </c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</row>
    <row r="106" spans="1:108" ht="15" customHeight="1">
      <c r="A106" s="9"/>
      <c r="B106" s="45" t="s">
        <v>83</v>
      </c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6">
        <v>0</v>
      </c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</row>
    <row r="107" spans="1:108" ht="15" customHeight="1">
      <c r="A107" s="9"/>
      <c r="B107" s="45" t="s">
        <v>84</v>
      </c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6">
        <v>0</v>
      </c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46"/>
      <c r="CS107" s="46"/>
      <c r="CT107" s="46"/>
      <c r="CU107" s="46"/>
      <c r="CV107" s="46"/>
      <c r="CW107" s="46"/>
      <c r="CX107" s="46"/>
      <c r="CY107" s="46"/>
      <c r="CZ107" s="46"/>
      <c r="DA107" s="46"/>
      <c r="DB107" s="46"/>
      <c r="DC107" s="46"/>
      <c r="DD107" s="46"/>
    </row>
    <row r="108" spans="1:108" ht="15" customHeight="1">
      <c r="A108" s="9"/>
      <c r="B108" s="45" t="s">
        <v>85</v>
      </c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6">
        <v>18058.8</v>
      </c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</row>
    <row r="109" spans="1:108" ht="15" customHeight="1">
      <c r="A109" s="9"/>
      <c r="B109" s="45" t="s">
        <v>86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6">
        <f>128254.49</f>
        <v>128254.49</v>
      </c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46"/>
      <c r="CI109" s="46"/>
      <c r="CJ109" s="46"/>
      <c r="CK109" s="46"/>
      <c r="CL109" s="46"/>
      <c r="CM109" s="46"/>
      <c r="CN109" s="46"/>
      <c r="CO109" s="46"/>
      <c r="CP109" s="46"/>
      <c r="CQ109" s="46"/>
      <c r="CR109" s="46"/>
      <c r="CS109" s="46"/>
      <c r="CT109" s="46"/>
      <c r="CU109" s="46"/>
      <c r="CV109" s="46"/>
      <c r="CW109" s="46"/>
      <c r="CX109" s="46"/>
      <c r="CY109" s="46"/>
      <c r="CZ109" s="46"/>
      <c r="DA109" s="46"/>
      <c r="DB109" s="46"/>
      <c r="DC109" s="46"/>
      <c r="DD109" s="46"/>
    </row>
    <row r="110" spans="1:108" ht="15" customHeight="1">
      <c r="A110" s="9"/>
      <c r="B110" s="45" t="s">
        <v>87</v>
      </c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6">
        <f>358170+47801.35</f>
        <v>405971.35</v>
      </c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</row>
    <row r="111" spans="1:108" ht="15" customHeight="1">
      <c r="A111" s="9"/>
      <c r="B111" s="45" t="s">
        <v>88</v>
      </c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6">
        <v>0</v>
      </c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</row>
    <row r="112" spans="1:108" ht="48.75" customHeight="1">
      <c r="A112" s="9"/>
      <c r="B112" s="45" t="s">
        <v>89</v>
      </c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7">
        <f>SUM(BU113:DD125)</f>
        <v>846839.89</v>
      </c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  <c r="CV112" s="47"/>
      <c r="CW112" s="47"/>
      <c r="CX112" s="47"/>
      <c r="CY112" s="47"/>
      <c r="CZ112" s="47"/>
      <c r="DA112" s="47"/>
      <c r="DB112" s="47"/>
      <c r="DC112" s="47"/>
      <c r="DD112" s="47"/>
    </row>
    <row r="113" spans="1:108" ht="15" customHeight="1">
      <c r="A113" s="9"/>
      <c r="B113" s="10"/>
      <c r="C113" s="10"/>
      <c r="D113" s="10"/>
      <c r="E113" s="10"/>
      <c r="F113" s="45" t="s">
        <v>41</v>
      </c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</row>
    <row r="114" spans="1:108" ht="15" customHeight="1">
      <c r="A114" s="9"/>
      <c r="B114" s="45" t="s">
        <v>90</v>
      </c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6">
        <f>1343.18</f>
        <v>1343.18</v>
      </c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46"/>
      <c r="CS114" s="46"/>
      <c r="CT114" s="46"/>
      <c r="CU114" s="46"/>
      <c r="CV114" s="46"/>
      <c r="CW114" s="46"/>
      <c r="CX114" s="46"/>
      <c r="CY114" s="46"/>
      <c r="CZ114" s="46"/>
      <c r="DA114" s="46"/>
      <c r="DB114" s="46"/>
      <c r="DC114" s="46"/>
      <c r="DD114" s="46"/>
    </row>
    <row r="115" spans="1:108" ht="15" customHeight="1">
      <c r="A115" s="9"/>
      <c r="B115" s="45" t="s">
        <v>91</v>
      </c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6">
        <v>0</v>
      </c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46"/>
      <c r="CS115" s="46"/>
      <c r="CT115" s="46"/>
      <c r="CU115" s="46"/>
      <c r="CV115" s="46"/>
      <c r="CW115" s="46"/>
      <c r="CX115" s="46"/>
      <c r="CY115" s="46"/>
      <c r="CZ115" s="46"/>
      <c r="DA115" s="46"/>
      <c r="DB115" s="46"/>
      <c r="DC115" s="46"/>
      <c r="DD115" s="46"/>
    </row>
    <row r="116" spans="1:108" ht="15" customHeight="1">
      <c r="A116" s="9"/>
      <c r="B116" s="45" t="s">
        <v>92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6">
        <v>0</v>
      </c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46"/>
      <c r="CS116" s="46"/>
      <c r="CT116" s="46"/>
      <c r="CU116" s="46"/>
      <c r="CV116" s="46"/>
      <c r="CW116" s="46"/>
      <c r="CX116" s="46"/>
      <c r="CY116" s="46"/>
      <c r="CZ116" s="46"/>
      <c r="DA116" s="46"/>
      <c r="DB116" s="46"/>
      <c r="DC116" s="46"/>
      <c r="DD116" s="46"/>
    </row>
    <row r="117" spans="1:108" ht="15" customHeight="1">
      <c r="A117" s="9"/>
      <c r="B117" s="45" t="s">
        <v>93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6">
        <v>0</v>
      </c>
      <c r="BV117" s="46"/>
      <c r="BW117" s="46"/>
      <c r="BX117" s="46"/>
      <c r="BY117" s="46"/>
      <c r="BZ117" s="46"/>
      <c r="CA117" s="46"/>
      <c r="CB117" s="46"/>
      <c r="CC117" s="46"/>
      <c r="CD117" s="46"/>
      <c r="CE117" s="46"/>
      <c r="CF117" s="46"/>
      <c r="CG117" s="46"/>
      <c r="CH117" s="46"/>
      <c r="CI117" s="46"/>
      <c r="CJ117" s="46"/>
      <c r="CK117" s="46"/>
      <c r="CL117" s="46"/>
      <c r="CM117" s="46"/>
      <c r="CN117" s="46"/>
      <c r="CO117" s="46"/>
      <c r="CP117" s="46"/>
      <c r="CQ117" s="46"/>
      <c r="CR117" s="46"/>
      <c r="CS117" s="46"/>
      <c r="CT117" s="46"/>
      <c r="CU117" s="46"/>
      <c r="CV117" s="46"/>
      <c r="CW117" s="46"/>
      <c r="CX117" s="46"/>
      <c r="CY117" s="46"/>
      <c r="CZ117" s="46"/>
      <c r="DA117" s="46"/>
      <c r="DB117" s="46"/>
      <c r="DC117" s="46"/>
      <c r="DD117" s="46"/>
    </row>
    <row r="118" spans="1:108" ht="15" customHeight="1">
      <c r="A118" s="9"/>
      <c r="B118" s="45" t="s">
        <v>94</v>
      </c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6">
        <v>6600</v>
      </c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46"/>
      <c r="CS118" s="46"/>
      <c r="CT118" s="46"/>
      <c r="CU118" s="46"/>
      <c r="CV118" s="46"/>
      <c r="CW118" s="46"/>
      <c r="CX118" s="46"/>
      <c r="CY118" s="46"/>
      <c r="CZ118" s="46"/>
      <c r="DA118" s="46"/>
      <c r="DB118" s="46"/>
      <c r="DC118" s="46"/>
      <c r="DD118" s="46"/>
    </row>
    <row r="119" spans="1:108" ht="15" customHeight="1">
      <c r="A119" s="9"/>
      <c r="B119" s="45" t="s">
        <v>95</v>
      </c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6">
        <v>0</v>
      </c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46"/>
      <c r="CS119" s="46"/>
      <c r="CT119" s="46"/>
      <c r="CU119" s="46"/>
      <c r="CV119" s="46"/>
      <c r="CW119" s="46"/>
      <c r="CX119" s="46"/>
      <c r="CY119" s="46"/>
      <c r="CZ119" s="46"/>
      <c r="DA119" s="46"/>
      <c r="DB119" s="46"/>
      <c r="DC119" s="46"/>
      <c r="DD119" s="46"/>
    </row>
    <row r="120" spans="1:108" ht="15" customHeight="1">
      <c r="A120" s="9"/>
      <c r="B120" s="45" t="s">
        <v>96</v>
      </c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6">
        <v>0</v>
      </c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46"/>
      <c r="CS120" s="46"/>
      <c r="CT120" s="46"/>
      <c r="CU120" s="46"/>
      <c r="CV120" s="46"/>
      <c r="CW120" s="46"/>
      <c r="CX120" s="46"/>
      <c r="CY120" s="46"/>
      <c r="CZ120" s="46"/>
      <c r="DA120" s="46"/>
      <c r="DB120" s="46"/>
      <c r="DC120" s="46"/>
      <c r="DD120" s="46"/>
    </row>
    <row r="121" spans="1:108" ht="15" customHeight="1">
      <c r="A121" s="9"/>
      <c r="B121" s="45" t="s">
        <v>97</v>
      </c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6">
        <v>0</v>
      </c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46"/>
      <c r="CS121" s="46"/>
      <c r="CT121" s="46"/>
      <c r="CU121" s="46"/>
      <c r="CV121" s="46"/>
      <c r="CW121" s="46"/>
      <c r="CX121" s="46"/>
      <c r="CY121" s="46"/>
      <c r="CZ121" s="46"/>
      <c r="DA121" s="46"/>
      <c r="DB121" s="46"/>
      <c r="DC121" s="46"/>
      <c r="DD121" s="46"/>
    </row>
    <row r="122" spans="1:108" ht="15" customHeight="1">
      <c r="A122" s="9"/>
      <c r="B122" s="45" t="s">
        <v>98</v>
      </c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6">
        <v>838896.71</v>
      </c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46"/>
      <c r="CS122" s="46"/>
      <c r="CT122" s="46"/>
      <c r="CU122" s="46"/>
      <c r="CV122" s="46"/>
      <c r="CW122" s="46"/>
      <c r="CX122" s="46"/>
      <c r="CY122" s="46"/>
      <c r="CZ122" s="46"/>
      <c r="DA122" s="46"/>
      <c r="DB122" s="46"/>
      <c r="DC122" s="46"/>
      <c r="DD122" s="46"/>
    </row>
    <row r="123" spans="1:108" ht="15" customHeight="1">
      <c r="A123" s="9"/>
      <c r="B123" s="45" t="s">
        <v>99</v>
      </c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6">
        <v>0</v>
      </c>
      <c r="BV123" s="46"/>
      <c r="BW123" s="46"/>
      <c r="BX123" s="46"/>
      <c r="BY123" s="46"/>
      <c r="BZ123" s="46"/>
      <c r="CA123" s="46"/>
      <c r="CB123" s="46"/>
      <c r="CC123" s="46"/>
      <c r="CD123" s="46"/>
      <c r="CE123" s="46"/>
      <c r="CF123" s="46"/>
      <c r="CG123" s="46"/>
      <c r="CH123" s="46"/>
      <c r="CI123" s="46"/>
      <c r="CJ123" s="46"/>
      <c r="CK123" s="46"/>
      <c r="CL123" s="46"/>
      <c r="CM123" s="46"/>
      <c r="CN123" s="46"/>
      <c r="CO123" s="46"/>
      <c r="CP123" s="46"/>
      <c r="CQ123" s="46"/>
      <c r="CR123" s="46"/>
      <c r="CS123" s="46"/>
      <c r="CT123" s="46"/>
      <c r="CU123" s="46"/>
      <c r="CV123" s="46"/>
      <c r="CW123" s="46"/>
      <c r="CX123" s="46"/>
      <c r="CY123" s="46"/>
      <c r="CZ123" s="46"/>
      <c r="DA123" s="46"/>
      <c r="DB123" s="46"/>
      <c r="DC123" s="46"/>
      <c r="DD123" s="46"/>
    </row>
    <row r="124" spans="1:108" ht="15" customHeight="1">
      <c r="A124" s="9"/>
      <c r="B124" s="45" t="s">
        <v>100</v>
      </c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6">
        <v>0</v>
      </c>
      <c r="BV124" s="46"/>
      <c r="BW124" s="46"/>
      <c r="BX124" s="46"/>
      <c r="BY124" s="46"/>
      <c r="BZ124" s="46"/>
      <c r="CA124" s="46"/>
      <c r="CB124" s="46"/>
      <c r="CC124" s="46"/>
      <c r="CD124" s="46"/>
      <c r="CE124" s="46"/>
      <c r="CF124" s="46"/>
      <c r="CG124" s="46"/>
      <c r="CH124" s="46"/>
      <c r="CI124" s="46"/>
      <c r="CJ124" s="46"/>
      <c r="CK124" s="46"/>
      <c r="CL124" s="46"/>
      <c r="CM124" s="46"/>
      <c r="CN124" s="46"/>
      <c r="CO124" s="46"/>
      <c r="CP124" s="46"/>
      <c r="CQ124" s="46"/>
      <c r="CR124" s="46"/>
      <c r="CS124" s="46"/>
      <c r="CT124" s="46"/>
      <c r="CU124" s="46"/>
      <c r="CV124" s="46"/>
      <c r="CW124" s="46"/>
      <c r="CX124" s="46"/>
      <c r="CY124" s="46"/>
      <c r="CZ124" s="46"/>
      <c r="DA124" s="46"/>
      <c r="DB124" s="46"/>
      <c r="DC124" s="46"/>
      <c r="DD124" s="46"/>
    </row>
    <row r="125" spans="1:108" s="1" customFormat="1" ht="15" customHeight="1">
      <c r="A125" s="9"/>
      <c r="B125" s="45" t="s">
        <v>101</v>
      </c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6">
        <v>0</v>
      </c>
      <c r="BV125" s="46"/>
      <c r="BW125" s="46"/>
      <c r="BX125" s="46"/>
      <c r="BY125" s="46"/>
      <c r="BZ125" s="46"/>
      <c r="CA125" s="46"/>
      <c r="CB125" s="46"/>
      <c r="CC125" s="46"/>
      <c r="CD125" s="46"/>
      <c r="CE125" s="46"/>
      <c r="CF125" s="46"/>
      <c r="CG125" s="46"/>
      <c r="CH125" s="46"/>
      <c r="CI125" s="46"/>
      <c r="CJ125" s="46"/>
      <c r="CK125" s="46"/>
      <c r="CL125" s="46"/>
      <c r="CM125" s="46"/>
      <c r="CN125" s="46"/>
      <c r="CO125" s="46"/>
      <c r="CP125" s="46"/>
      <c r="CQ125" s="46"/>
      <c r="CR125" s="46"/>
      <c r="CS125" s="46"/>
      <c r="CT125" s="46"/>
      <c r="CU125" s="46"/>
      <c r="CV125" s="46"/>
      <c r="CW125" s="46"/>
      <c r="CX125" s="46"/>
      <c r="CY125" s="46"/>
      <c r="CZ125" s="46"/>
      <c r="DA125" s="46"/>
      <c r="DB125" s="46"/>
      <c r="DC125" s="46"/>
      <c r="DD125" s="46"/>
    </row>
    <row r="126" spans="1:108" s="1" customFormat="1" ht="6.7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</row>
    <row r="127" spans="1:108" ht="15">
      <c r="A127" s="11"/>
      <c r="B127" s="15" t="s">
        <v>102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</row>
    <row r="128" spans="1:108" s="1" customFormat="1" ht="6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</row>
    <row r="129" spans="1:108" ht="12.75" customHeight="1">
      <c r="A129" s="16" t="s">
        <v>36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 t="s">
        <v>103</v>
      </c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  <c r="BM129" s="16"/>
      <c r="BN129" s="16" t="s">
        <v>104</v>
      </c>
      <c r="BO129" s="16"/>
      <c r="BP129" s="16"/>
      <c r="BQ129" s="16"/>
      <c r="BR129" s="16"/>
      <c r="BS129" s="16"/>
      <c r="BT129" s="16"/>
      <c r="BU129" s="16"/>
      <c r="BV129" s="16"/>
      <c r="BW129" s="16"/>
      <c r="BX129" s="16"/>
      <c r="BY129" s="16"/>
      <c r="BZ129" s="16"/>
      <c r="CA129" s="16"/>
      <c r="CB129" s="16"/>
      <c r="CC129" s="16" t="s">
        <v>105</v>
      </c>
      <c r="CD129" s="16"/>
      <c r="CE129" s="16"/>
      <c r="CF129" s="16"/>
      <c r="CG129" s="16"/>
      <c r="CH129" s="16"/>
      <c r="CI129" s="16"/>
      <c r="CJ129" s="16"/>
      <c r="CK129" s="16"/>
      <c r="CL129" s="16"/>
      <c r="CM129" s="16"/>
      <c r="CN129" s="16"/>
      <c r="CO129" s="16"/>
      <c r="CP129" s="16"/>
      <c r="CQ129" s="16"/>
      <c r="CR129" s="16"/>
      <c r="CS129" s="16"/>
      <c r="CT129" s="16"/>
      <c r="CU129" s="16"/>
      <c r="CV129" s="16"/>
      <c r="CW129" s="16"/>
      <c r="CX129" s="16"/>
      <c r="CY129" s="16"/>
      <c r="CZ129" s="16"/>
      <c r="DA129" s="16"/>
      <c r="DB129" s="16"/>
      <c r="DC129" s="16"/>
      <c r="DD129" s="16"/>
    </row>
    <row r="130" spans="1:108" ht="90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16"/>
      <c r="BQ130" s="16"/>
      <c r="BR130" s="16"/>
      <c r="BS130" s="16"/>
      <c r="BT130" s="16"/>
      <c r="BU130" s="16"/>
      <c r="BV130" s="16"/>
      <c r="BW130" s="16"/>
      <c r="BX130" s="16"/>
      <c r="BY130" s="16"/>
      <c r="BZ130" s="16"/>
      <c r="CA130" s="16"/>
      <c r="CB130" s="16"/>
      <c r="CC130" s="16" t="s">
        <v>106</v>
      </c>
      <c r="CD130" s="16"/>
      <c r="CE130" s="16"/>
      <c r="CF130" s="16"/>
      <c r="CG130" s="16"/>
      <c r="CH130" s="16"/>
      <c r="CI130" s="16"/>
      <c r="CJ130" s="16"/>
      <c r="CK130" s="16"/>
      <c r="CL130" s="16"/>
      <c r="CM130" s="16"/>
      <c r="CN130" s="16"/>
      <c r="CO130" s="16"/>
      <c r="CP130" s="16"/>
      <c r="CQ130" s="16" t="s">
        <v>107</v>
      </c>
      <c r="CR130" s="16"/>
      <c r="CS130" s="16"/>
      <c r="CT130" s="16"/>
      <c r="CU130" s="16"/>
      <c r="CV130" s="16"/>
      <c r="CW130" s="16"/>
      <c r="CX130" s="16"/>
      <c r="CY130" s="16"/>
      <c r="CZ130" s="16"/>
      <c r="DA130" s="16"/>
      <c r="DB130" s="16"/>
      <c r="DC130" s="16"/>
      <c r="DD130" s="16"/>
    </row>
    <row r="131" spans="1:108" ht="27.75" customHeight="1">
      <c r="A131" s="20" t="s">
        <v>155</v>
      </c>
      <c r="B131" s="27" t="s">
        <v>108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8" t="s">
        <v>109</v>
      </c>
      <c r="BA131" s="28"/>
      <c r="BB131" s="28"/>
      <c r="BC131" s="28"/>
      <c r="BD131" s="28"/>
      <c r="BE131" s="28"/>
      <c r="BF131" s="28"/>
      <c r="BG131" s="28"/>
      <c r="BH131" s="28"/>
      <c r="BI131" s="28"/>
      <c r="BJ131" s="28"/>
      <c r="BK131" s="28"/>
      <c r="BL131" s="28"/>
      <c r="BM131" s="28"/>
      <c r="BN131" s="29">
        <f>SUM(CC131)</f>
        <v>608179.08</v>
      </c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30">
        <v>608179.08</v>
      </c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</row>
    <row r="132" spans="1:108" ht="15" customHeight="1">
      <c r="A132" s="21" t="s">
        <v>156</v>
      </c>
      <c r="B132" s="40" t="s">
        <v>110</v>
      </c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23" t="s">
        <v>109</v>
      </c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9">
        <f aca="true" t="shared" si="0" ref="BN132:BN176">SUM(CC132)</f>
        <v>43329730.92</v>
      </c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13">
        <f>SUM(CC137+CC135+CC134)</f>
        <v>43329730.92</v>
      </c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</row>
    <row r="133" spans="1:108" ht="15" customHeight="1">
      <c r="A133" s="20"/>
      <c r="B133" s="27" t="s">
        <v>41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8" t="s">
        <v>109</v>
      </c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9">
        <f t="shared" si="0"/>
        <v>0</v>
      </c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</row>
    <row r="134" spans="1:108" ht="18" customHeight="1">
      <c r="A134" s="20" t="s">
        <v>157</v>
      </c>
      <c r="B134" s="27" t="s">
        <v>154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8" t="s">
        <v>109</v>
      </c>
      <c r="BA134" s="28"/>
      <c r="BB134" s="28"/>
      <c r="BC134" s="28"/>
      <c r="BD134" s="28"/>
      <c r="BE134" s="28"/>
      <c r="BF134" s="28"/>
      <c r="BG134" s="28"/>
      <c r="BH134" s="28"/>
      <c r="BI134" s="28"/>
      <c r="BJ134" s="28"/>
      <c r="BK134" s="28"/>
      <c r="BL134" s="28"/>
      <c r="BM134" s="28"/>
      <c r="BN134" s="29">
        <f t="shared" si="0"/>
        <v>28587450.92</v>
      </c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30">
        <v>28587450.92</v>
      </c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</row>
    <row r="135" spans="1:108" ht="18" customHeight="1">
      <c r="A135" s="20" t="s">
        <v>158</v>
      </c>
      <c r="B135" s="27" t="s">
        <v>159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8" t="s">
        <v>109</v>
      </c>
      <c r="BA135" s="28"/>
      <c r="BB135" s="28"/>
      <c r="BC135" s="28"/>
      <c r="BD135" s="28"/>
      <c r="BE135" s="28"/>
      <c r="BF135" s="28"/>
      <c r="BG135" s="28"/>
      <c r="BH135" s="28"/>
      <c r="BI135" s="28"/>
      <c r="BJ135" s="28"/>
      <c r="BK135" s="28"/>
      <c r="BL135" s="28"/>
      <c r="BM135" s="28"/>
      <c r="BN135" s="29">
        <f>SUM(CC135)</f>
        <v>6460280</v>
      </c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30">
        <v>6460280</v>
      </c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</row>
    <row r="136" spans="1:108" ht="15" customHeight="1">
      <c r="A136" s="20" t="s">
        <v>160</v>
      </c>
      <c r="B136" s="27" t="s">
        <v>111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8"/>
      <c r="BA136" s="28"/>
      <c r="BB136" s="28"/>
      <c r="BC136" s="28"/>
      <c r="BD136" s="28"/>
      <c r="BE136" s="28"/>
      <c r="BF136" s="28"/>
      <c r="BG136" s="28"/>
      <c r="BH136" s="28"/>
      <c r="BI136" s="28"/>
      <c r="BJ136" s="28"/>
      <c r="BK136" s="28"/>
      <c r="BL136" s="28"/>
      <c r="BM136" s="28"/>
      <c r="BN136" s="29">
        <f t="shared" si="0"/>
        <v>0</v>
      </c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</row>
    <row r="137" spans="1:108" ht="76.5" customHeight="1">
      <c r="A137" s="20" t="s">
        <v>161</v>
      </c>
      <c r="B137" s="27" t="s">
        <v>112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8" t="s">
        <v>109</v>
      </c>
      <c r="BA137" s="28"/>
      <c r="BB137" s="28"/>
      <c r="BC137" s="28"/>
      <c r="BD137" s="28"/>
      <c r="BE137" s="28"/>
      <c r="BF137" s="28"/>
      <c r="BG137" s="28"/>
      <c r="BH137" s="28"/>
      <c r="BI137" s="28"/>
      <c r="BJ137" s="28"/>
      <c r="BK137" s="28"/>
      <c r="BL137" s="28"/>
      <c r="BM137" s="28"/>
      <c r="BN137" s="29">
        <f t="shared" si="0"/>
        <v>8282000</v>
      </c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30">
        <v>8282000</v>
      </c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</row>
    <row r="138" spans="1:108" ht="15" customHeight="1">
      <c r="A138" s="20"/>
      <c r="B138" s="27" t="s">
        <v>41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8" t="s">
        <v>109</v>
      </c>
      <c r="BA138" s="28"/>
      <c r="BB138" s="28"/>
      <c r="BC138" s="28"/>
      <c r="BD138" s="28"/>
      <c r="BE138" s="28"/>
      <c r="BF138" s="28"/>
      <c r="BG138" s="28"/>
      <c r="BH138" s="28"/>
      <c r="BI138" s="28"/>
      <c r="BJ138" s="28"/>
      <c r="BK138" s="28"/>
      <c r="BL138" s="28"/>
      <c r="BM138" s="28"/>
      <c r="BN138" s="29">
        <f t="shared" si="0"/>
        <v>0</v>
      </c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</row>
    <row r="139" spans="1:108" ht="15" customHeight="1">
      <c r="A139" s="20" t="s">
        <v>162</v>
      </c>
      <c r="B139" s="27" t="s">
        <v>163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8" t="s">
        <v>109</v>
      </c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9">
        <f>SUM(CC139)</f>
        <v>7950000</v>
      </c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30">
        <v>7950000</v>
      </c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</row>
    <row r="140" spans="1:108" ht="15" customHeight="1">
      <c r="A140" s="20">
        <v>37348</v>
      </c>
      <c r="B140" s="27" t="s">
        <v>164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8" t="s">
        <v>109</v>
      </c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9">
        <f>SUM(CC140)</f>
        <v>132000</v>
      </c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30">
        <v>132000</v>
      </c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</row>
    <row r="141" spans="1:108" ht="27.75" customHeight="1">
      <c r="A141" s="20" t="s">
        <v>167</v>
      </c>
      <c r="B141" s="27" t="s">
        <v>165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44" t="s">
        <v>109</v>
      </c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29">
        <f t="shared" si="0"/>
        <v>200000</v>
      </c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6">
        <f>SUM(CC143)</f>
        <v>200000</v>
      </c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</row>
    <row r="142" spans="1:108" ht="15">
      <c r="A142" s="42" t="s">
        <v>41</v>
      </c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29">
        <f t="shared" si="0"/>
        <v>0</v>
      </c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</row>
    <row r="143" spans="1:108" ht="27.75" customHeight="1">
      <c r="A143" s="12" t="s">
        <v>168</v>
      </c>
      <c r="B143" s="27" t="s">
        <v>166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38" t="s">
        <v>109</v>
      </c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29">
        <f t="shared" si="0"/>
        <v>200000</v>
      </c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6">
        <v>200000</v>
      </c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</row>
    <row r="144" spans="1:108" ht="27.75" customHeight="1">
      <c r="A144" s="12" t="s">
        <v>169</v>
      </c>
      <c r="B144" s="27" t="s">
        <v>113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38" t="s">
        <v>109</v>
      </c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29">
        <f t="shared" si="0"/>
        <v>0</v>
      </c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</row>
    <row r="145" spans="1:108" ht="15" customHeight="1">
      <c r="A145" s="12" t="s">
        <v>170</v>
      </c>
      <c r="B145" s="40" t="s">
        <v>114</v>
      </c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37">
        <v>900</v>
      </c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29">
        <f t="shared" si="0"/>
        <v>43329730.92</v>
      </c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41">
        <f>SUM(CC146+CC151+CC162+CC166+CC167)</f>
        <v>43329730.92</v>
      </c>
      <c r="CD145" s="41"/>
      <c r="CE145" s="41"/>
      <c r="CF145" s="41"/>
      <c r="CG145" s="41"/>
      <c r="CH145" s="41"/>
      <c r="CI145" s="41"/>
      <c r="CJ145" s="41"/>
      <c r="CK145" s="41"/>
      <c r="CL145" s="41"/>
      <c r="CM145" s="41"/>
      <c r="CN145" s="41"/>
      <c r="CO145" s="41"/>
      <c r="CP145" s="41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</row>
    <row r="146" spans="1:108" ht="27.75" customHeight="1">
      <c r="A146" s="12" t="s">
        <v>171</v>
      </c>
      <c r="B146" s="27" t="s">
        <v>115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37">
        <v>210</v>
      </c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29">
        <f t="shared" si="0"/>
        <v>24744999.12</v>
      </c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39">
        <f>SUM(CC148:CP150)</f>
        <v>24744999.12</v>
      </c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</row>
    <row r="147" spans="1:108" ht="15" customHeight="1">
      <c r="A147" s="12"/>
      <c r="B147" s="27" t="s">
        <v>39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29">
        <f t="shared" si="0"/>
        <v>0</v>
      </c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</row>
    <row r="148" spans="1:108" ht="15" customHeight="1">
      <c r="A148" s="12" t="s">
        <v>172</v>
      </c>
      <c r="B148" s="27" t="s">
        <v>116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37">
        <v>211</v>
      </c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29">
        <f t="shared" si="0"/>
        <v>18918040.8</v>
      </c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6">
        <f>20000+90000+10901490.07+7906550.73</f>
        <v>18918040.8</v>
      </c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</row>
    <row r="149" spans="1:108" ht="15" customHeight="1">
      <c r="A149" s="12" t="s">
        <v>173</v>
      </c>
      <c r="B149" s="27" t="s">
        <v>117</v>
      </c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37">
        <v>212</v>
      </c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29">
        <f t="shared" si="0"/>
        <v>119930</v>
      </c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6">
        <f>1350+118580</f>
        <v>119930</v>
      </c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</row>
    <row r="150" spans="1:108" ht="15" customHeight="1">
      <c r="A150" s="12" t="s">
        <v>174</v>
      </c>
      <c r="B150" s="27" t="s">
        <v>118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37">
        <v>213</v>
      </c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29">
        <f t="shared" si="0"/>
        <v>5707028.32</v>
      </c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6">
        <f>27000+3292250+2387778.32</f>
        <v>5707028.32</v>
      </c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</row>
    <row r="151" spans="1:108" ht="15" customHeight="1">
      <c r="A151" s="12" t="s">
        <v>175</v>
      </c>
      <c r="B151" s="27" t="s">
        <v>119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37">
        <v>220</v>
      </c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29">
        <f t="shared" si="0"/>
        <v>8366368.8</v>
      </c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39">
        <f>SUM(CC153:CP158)</f>
        <v>8366368.8</v>
      </c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</row>
    <row r="152" spans="1:108" ht="15" customHeight="1">
      <c r="A152" s="12"/>
      <c r="B152" s="27" t="s">
        <v>39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29">
        <f t="shared" si="0"/>
        <v>0</v>
      </c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</row>
    <row r="153" spans="1:108" ht="15" customHeight="1">
      <c r="A153" s="12" t="s">
        <v>176</v>
      </c>
      <c r="B153" s="27" t="s">
        <v>120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37">
        <v>221</v>
      </c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29">
        <f t="shared" si="0"/>
        <v>8600</v>
      </c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6">
        <f>8600</f>
        <v>8600</v>
      </c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</row>
    <row r="154" spans="1:108" ht="15" customHeight="1">
      <c r="A154" s="12" t="s">
        <v>177</v>
      </c>
      <c r="B154" s="27" t="s">
        <v>121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37">
        <v>222</v>
      </c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29">
        <f t="shared" si="0"/>
        <v>0</v>
      </c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</row>
    <row r="155" spans="1:108" ht="15" customHeight="1">
      <c r="A155" s="12" t="s">
        <v>178</v>
      </c>
      <c r="B155" s="27" t="s">
        <v>122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37">
        <v>223</v>
      </c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29">
        <f t="shared" si="0"/>
        <v>2900000</v>
      </c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6">
        <f>2900000</f>
        <v>2900000</v>
      </c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</row>
    <row r="156" spans="1:108" ht="15" customHeight="1">
      <c r="A156" s="12" t="s">
        <v>179</v>
      </c>
      <c r="B156" s="27" t="s">
        <v>123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37">
        <v>224</v>
      </c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29">
        <f t="shared" si="0"/>
        <v>0</v>
      </c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</row>
    <row r="157" spans="1:108" ht="15" customHeight="1">
      <c r="A157" s="12" t="s">
        <v>180</v>
      </c>
      <c r="B157" s="27" t="s">
        <v>124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37">
        <v>225</v>
      </c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29">
        <f t="shared" si="0"/>
        <v>5210000</v>
      </c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6">
        <f>400000+50000+4500000+260000</f>
        <v>5210000</v>
      </c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</row>
    <row r="158" spans="1:108" ht="15" customHeight="1">
      <c r="A158" s="12" t="s">
        <v>181</v>
      </c>
      <c r="B158" s="27" t="s">
        <v>125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37">
        <v>226</v>
      </c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29">
        <f t="shared" si="0"/>
        <v>247768.8</v>
      </c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6">
        <f>100000+100000+27768.8+20000</f>
        <v>247768.8</v>
      </c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</row>
    <row r="159" spans="1:108" ht="16.5" customHeight="1">
      <c r="A159" s="12" t="s">
        <v>182</v>
      </c>
      <c r="B159" s="27" t="s">
        <v>126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37">
        <v>240</v>
      </c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29">
        <f t="shared" si="0"/>
        <v>0</v>
      </c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</row>
    <row r="160" spans="1:108" ht="15" customHeight="1">
      <c r="A160" s="12"/>
      <c r="B160" s="27" t="s">
        <v>39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29">
        <f t="shared" si="0"/>
        <v>0</v>
      </c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</row>
    <row r="161" spans="1:108" ht="27.75" customHeight="1">
      <c r="A161" s="12" t="s">
        <v>183</v>
      </c>
      <c r="B161" s="27" t="s">
        <v>127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37">
        <v>241</v>
      </c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29">
        <f t="shared" si="0"/>
        <v>0</v>
      </c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</row>
    <row r="162" spans="1:108" ht="15" customHeight="1">
      <c r="A162" s="12" t="s">
        <v>184</v>
      </c>
      <c r="B162" s="27" t="s">
        <v>128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37">
        <v>260</v>
      </c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29">
        <f t="shared" si="0"/>
        <v>1384746.2</v>
      </c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39">
        <f>SUM(CC163:CP164)</f>
        <v>1384746.2</v>
      </c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</row>
    <row r="163" spans="1:108" ht="15" customHeight="1">
      <c r="A163" s="12"/>
      <c r="B163" s="27" t="s">
        <v>39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29">
        <f t="shared" si="0"/>
        <v>0</v>
      </c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</row>
    <row r="164" spans="1:108" ht="15" customHeight="1">
      <c r="A164" s="12" t="s">
        <v>185</v>
      </c>
      <c r="B164" s="27" t="s">
        <v>129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37">
        <v>262</v>
      </c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29">
        <f t="shared" si="0"/>
        <v>1384746.2</v>
      </c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6">
        <f>1360671.2+24075</f>
        <v>1384746.2</v>
      </c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</row>
    <row r="165" spans="1:108" ht="27.75" customHeight="1">
      <c r="A165" s="12" t="s">
        <v>186</v>
      </c>
      <c r="B165" s="27" t="s">
        <v>130</v>
      </c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37">
        <v>263</v>
      </c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29">
        <f t="shared" si="0"/>
        <v>0</v>
      </c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</row>
    <row r="166" spans="1:108" ht="15" customHeight="1">
      <c r="A166" s="12" t="s">
        <v>187</v>
      </c>
      <c r="B166" s="27" t="s">
        <v>131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37">
        <v>290</v>
      </c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29">
        <f t="shared" si="0"/>
        <v>724557</v>
      </c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39">
        <f>30000+694557</f>
        <v>724557</v>
      </c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</row>
    <row r="167" spans="1:108" ht="15" customHeight="1">
      <c r="A167" s="12" t="s">
        <v>188</v>
      </c>
      <c r="B167" s="27" t="s">
        <v>132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37">
        <v>300</v>
      </c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29">
        <f t="shared" si="0"/>
        <v>8109059.8</v>
      </c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39">
        <f>SUM(CC169:CP172)</f>
        <v>8109059.8</v>
      </c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</row>
    <row r="168" spans="1:108" ht="15" customHeight="1">
      <c r="A168" s="12"/>
      <c r="B168" s="27" t="s">
        <v>39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29">
        <f t="shared" si="0"/>
        <v>0</v>
      </c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</row>
    <row r="169" spans="1:108" ht="15" customHeight="1">
      <c r="A169" s="12" t="s">
        <v>189</v>
      </c>
      <c r="B169" s="27" t="s">
        <v>133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37">
        <v>310</v>
      </c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29">
        <f t="shared" si="0"/>
        <v>771874.8</v>
      </c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6">
        <f>400000+80000+283874.8+8000</f>
        <v>771874.8</v>
      </c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</row>
    <row r="170" spans="1:108" ht="15" customHeight="1">
      <c r="A170" s="12" t="s">
        <v>190</v>
      </c>
      <c r="B170" s="27" t="s">
        <v>134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37">
        <v>320</v>
      </c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29">
        <f t="shared" si="0"/>
        <v>0</v>
      </c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/>
      <c r="DA170" s="26"/>
      <c r="DB170" s="26"/>
      <c r="DC170" s="26"/>
      <c r="DD170" s="26"/>
    </row>
    <row r="171" spans="1:108" ht="14.25" customHeight="1">
      <c r="A171" s="12" t="s">
        <v>191</v>
      </c>
      <c r="B171" s="27" t="s">
        <v>135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37">
        <v>330</v>
      </c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29">
        <f t="shared" si="0"/>
        <v>0</v>
      </c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6"/>
      <c r="CD171" s="26"/>
      <c r="CE171" s="26"/>
      <c r="CF171" s="26"/>
      <c r="CG171" s="26"/>
      <c r="CH171" s="26"/>
      <c r="CI171" s="26"/>
      <c r="CJ171" s="26"/>
      <c r="CK171" s="26"/>
      <c r="CL171" s="26"/>
      <c r="CM171" s="26"/>
      <c r="CN171" s="26"/>
      <c r="CO171" s="26"/>
      <c r="CP171" s="26"/>
      <c r="CQ171" s="26"/>
      <c r="CR171" s="26"/>
      <c r="CS171" s="26"/>
      <c r="CT171" s="26"/>
      <c r="CU171" s="26"/>
      <c r="CV171" s="26"/>
      <c r="CW171" s="26"/>
      <c r="CX171" s="26"/>
      <c r="CY171" s="26"/>
      <c r="CZ171" s="26"/>
      <c r="DA171" s="26"/>
      <c r="DB171" s="26"/>
      <c r="DC171" s="26"/>
      <c r="DD171" s="26"/>
    </row>
    <row r="172" spans="1:108" ht="15" customHeight="1">
      <c r="A172" s="12" t="s">
        <v>192</v>
      </c>
      <c r="B172" s="27" t="s">
        <v>136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37">
        <v>340</v>
      </c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29">
        <f t="shared" si="0"/>
        <v>7337185</v>
      </c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6">
        <f>7000000+15000+120000+53000+149185</f>
        <v>7337185</v>
      </c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</row>
    <row r="173" spans="1:108" ht="15" customHeight="1">
      <c r="A173" s="12" t="s">
        <v>193</v>
      </c>
      <c r="B173" s="27" t="s">
        <v>137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36">
        <v>500</v>
      </c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29">
        <f t="shared" si="0"/>
        <v>0</v>
      </c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</row>
    <row r="174" spans="1:108" ht="15" customHeight="1">
      <c r="A174" s="12"/>
      <c r="B174" s="27" t="s">
        <v>39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29">
        <f t="shared" si="0"/>
        <v>0</v>
      </c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</row>
    <row r="175" spans="1:108" ht="27.75" customHeight="1">
      <c r="A175" s="12" t="s">
        <v>194</v>
      </c>
      <c r="B175" s="27" t="s">
        <v>138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36">
        <v>520</v>
      </c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29">
        <f t="shared" si="0"/>
        <v>0</v>
      </c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</row>
    <row r="176" spans="1:108" ht="27.75" customHeight="1">
      <c r="A176" s="12" t="s">
        <v>195</v>
      </c>
      <c r="B176" s="27" t="s">
        <v>139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36">
        <v>530</v>
      </c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29">
        <f t="shared" si="0"/>
        <v>0</v>
      </c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/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</row>
    <row r="177" spans="1:108" ht="15" customHeight="1">
      <c r="A177" s="12"/>
      <c r="B177" s="27" t="s">
        <v>140</v>
      </c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</row>
    <row r="178" spans="1:108" ht="15" customHeight="1">
      <c r="A178" s="12" t="s">
        <v>196</v>
      </c>
      <c r="B178" s="27" t="s">
        <v>141</v>
      </c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35" t="s">
        <v>109</v>
      </c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</row>
    <row r="179" spans="1:108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</row>
    <row r="180" spans="1:108" ht="15">
      <c r="A180" s="31" t="s">
        <v>197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17"/>
      <c r="AY180" s="17"/>
      <c r="AZ180" s="17"/>
      <c r="BA180" s="17"/>
      <c r="BB180" s="17"/>
      <c r="BC180" s="17"/>
      <c r="BZ180" s="24" t="s">
        <v>198</v>
      </c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</row>
    <row r="181" spans="1:108" ht="15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17"/>
      <c r="BY181" s="17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</row>
    <row r="182" spans="1:108" ht="15">
      <c r="A182" s="18" t="s">
        <v>199</v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</row>
    <row r="183" spans="1:108" ht="1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Z183" s="24" t="s">
        <v>200</v>
      </c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</row>
    <row r="184" spans="1:108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17"/>
      <c r="BY184" s="17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</row>
    <row r="185" spans="1:108" ht="15" customHeight="1">
      <c r="A185" s="18" t="s">
        <v>142</v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Z185" s="24" t="s">
        <v>200</v>
      </c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</row>
    <row r="186" spans="1:108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17"/>
      <c r="BY186" s="17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</row>
    <row r="187" spans="1:108" ht="15">
      <c r="A187" s="31" t="s">
        <v>143</v>
      </c>
      <c r="B187" s="31"/>
      <c r="C187" s="31"/>
      <c r="D187" s="31"/>
      <c r="E187" s="31"/>
      <c r="F187" s="32" t="s">
        <v>201</v>
      </c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</row>
    <row r="188" spans="1:108" ht="1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</row>
    <row r="189" spans="1:108" ht="15">
      <c r="A189" s="17"/>
      <c r="B189" s="17"/>
      <c r="C189" s="33">
        <v>42371</v>
      </c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</row>
    <row r="193" spans="1:108" ht="1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</row>
    <row r="194" spans="1:108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</sheetData>
  <mergeCells count="456">
    <mergeCell ref="BM7:DD7"/>
    <mergeCell ref="BE8:DD8"/>
    <mergeCell ref="BE9:DD9"/>
    <mergeCell ref="BE10:DD10"/>
    <mergeCell ref="BE11:BX11"/>
    <mergeCell ref="CA11:DD11"/>
    <mergeCell ref="BE12:BX12"/>
    <mergeCell ref="CA12:DD12"/>
    <mergeCell ref="CM13:CP13"/>
    <mergeCell ref="CQ13:CT13"/>
    <mergeCell ref="CU13:CX13"/>
    <mergeCell ref="A15:DD15"/>
    <mergeCell ref="BL13:BM13"/>
    <mergeCell ref="BN13:BQ13"/>
    <mergeCell ref="BR13:BS13"/>
    <mergeCell ref="BU13:CL13"/>
    <mergeCell ref="AT16:BB16"/>
    <mergeCell ref="BC16:BG16"/>
    <mergeCell ref="BH16:BL16"/>
    <mergeCell ref="CO17:DD17"/>
    <mergeCell ref="BW18:CM18"/>
    <mergeCell ref="CO18:DD18"/>
    <mergeCell ref="AJ19:BU19"/>
    <mergeCell ref="CH19:CM19"/>
    <mergeCell ref="CO19:DD19"/>
    <mergeCell ref="CO20:DD20"/>
    <mergeCell ref="A21:AH21"/>
    <mergeCell ref="AI21:BW23"/>
    <mergeCell ref="CC21:CM21"/>
    <mergeCell ref="CO21:DD21"/>
    <mergeCell ref="A22:AH22"/>
    <mergeCell ref="CO22:DD22"/>
    <mergeCell ref="A23:AH23"/>
    <mergeCell ref="CO23:DD23"/>
    <mergeCell ref="CO24:DD24"/>
    <mergeCell ref="A25:L25"/>
    <mergeCell ref="AI25:BW25"/>
    <mergeCell ref="CO25:DD25"/>
    <mergeCell ref="A26:AB26"/>
    <mergeCell ref="CC26:CM26"/>
    <mergeCell ref="CO26:DD26"/>
    <mergeCell ref="A28:AR28"/>
    <mergeCell ref="AS28:DD29"/>
    <mergeCell ref="A31:AP31"/>
    <mergeCell ref="AS31:DD33"/>
    <mergeCell ref="A35:DD35"/>
    <mergeCell ref="A37:DD37"/>
    <mergeCell ref="A38:DD40"/>
    <mergeCell ref="A43:DD45"/>
    <mergeCell ref="A48:DD50"/>
    <mergeCell ref="A52:DD52"/>
    <mergeCell ref="A54:BT54"/>
    <mergeCell ref="BU54:DD54"/>
    <mergeCell ref="B55:BT55"/>
    <mergeCell ref="BU55:DD55"/>
    <mergeCell ref="B56:BT56"/>
    <mergeCell ref="BU56:DD56"/>
    <mergeCell ref="B57:BT57"/>
    <mergeCell ref="BU57:DD57"/>
    <mergeCell ref="F58:BT58"/>
    <mergeCell ref="BU58:DD58"/>
    <mergeCell ref="B59:BT59"/>
    <mergeCell ref="BU59:DD59"/>
    <mergeCell ref="B60:BT60"/>
    <mergeCell ref="BU60:DD60"/>
    <mergeCell ref="B61:BT61"/>
    <mergeCell ref="BU61:DD61"/>
    <mergeCell ref="B62:BT62"/>
    <mergeCell ref="BU62:DD62"/>
    <mergeCell ref="B63:BT63"/>
    <mergeCell ref="BU63:DD63"/>
    <mergeCell ref="F64:BT64"/>
    <mergeCell ref="BU64:DD64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69:BT69"/>
    <mergeCell ref="BU69:DD69"/>
    <mergeCell ref="B70:BT70"/>
    <mergeCell ref="BU70:DD70"/>
    <mergeCell ref="F71:BT71"/>
    <mergeCell ref="BU71:DD71"/>
    <mergeCell ref="B72:BT72"/>
    <mergeCell ref="BU72:DD72"/>
    <mergeCell ref="B73:BT73"/>
    <mergeCell ref="BU73:DD73"/>
    <mergeCell ref="B74:BT74"/>
    <mergeCell ref="BU74:DD74"/>
    <mergeCell ref="B75:BT75"/>
    <mergeCell ref="BU75:DD75"/>
    <mergeCell ref="B76:BT76"/>
    <mergeCell ref="BU76:DD76"/>
    <mergeCell ref="B77:BT77"/>
    <mergeCell ref="BU77:DD77"/>
    <mergeCell ref="B78:BT78"/>
    <mergeCell ref="BU78:DD78"/>
    <mergeCell ref="B79:BT79"/>
    <mergeCell ref="BU79:DD79"/>
    <mergeCell ref="B80:BT80"/>
    <mergeCell ref="BU80:DD80"/>
    <mergeCell ref="B81:BT81"/>
    <mergeCell ref="BU81:DD81"/>
    <mergeCell ref="B82:BT82"/>
    <mergeCell ref="BU82:DD82"/>
    <mergeCell ref="F83:BT83"/>
    <mergeCell ref="BU83:DD83"/>
    <mergeCell ref="B84:BT84"/>
    <mergeCell ref="BU84:DD84"/>
    <mergeCell ref="B85:BT85"/>
    <mergeCell ref="BU85:DD85"/>
    <mergeCell ref="B86:BT86"/>
    <mergeCell ref="BU86:DD86"/>
    <mergeCell ref="B87:BT87"/>
    <mergeCell ref="BU87:DD87"/>
    <mergeCell ref="B88:BT88"/>
    <mergeCell ref="BU88:DD88"/>
    <mergeCell ref="B89:BT89"/>
    <mergeCell ref="BU89:DD89"/>
    <mergeCell ref="B90:BT90"/>
    <mergeCell ref="BU90:DD90"/>
    <mergeCell ref="B91:BT91"/>
    <mergeCell ref="BU91:DD91"/>
    <mergeCell ref="B92:BT92"/>
    <mergeCell ref="BU92:DD92"/>
    <mergeCell ref="B93:BT93"/>
    <mergeCell ref="BU93:DD93"/>
    <mergeCell ref="B94:BT94"/>
    <mergeCell ref="BU94:DD94"/>
    <mergeCell ref="B95:BT95"/>
    <mergeCell ref="BU95:DD95"/>
    <mergeCell ref="B96:BT96"/>
    <mergeCell ref="BU96:DD96"/>
    <mergeCell ref="B97:BT97"/>
    <mergeCell ref="BU97:DD97"/>
    <mergeCell ref="F98:BT98"/>
    <mergeCell ref="BU98:DD98"/>
    <mergeCell ref="B99:BT99"/>
    <mergeCell ref="BU99:DD99"/>
    <mergeCell ref="B100:BT100"/>
    <mergeCell ref="BU100:DD100"/>
    <mergeCell ref="B101:BT101"/>
    <mergeCell ref="BU101:DD101"/>
    <mergeCell ref="B102:BT102"/>
    <mergeCell ref="BU102:DD102"/>
    <mergeCell ref="B103:BT103"/>
    <mergeCell ref="BU103:DD103"/>
    <mergeCell ref="B104:BT104"/>
    <mergeCell ref="BU104:DD104"/>
    <mergeCell ref="B105:BT105"/>
    <mergeCell ref="BU105:DD105"/>
    <mergeCell ref="B106:BT106"/>
    <mergeCell ref="BU106:DD106"/>
    <mergeCell ref="B107:BT107"/>
    <mergeCell ref="BU107:DD107"/>
    <mergeCell ref="B108:BT108"/>
    <mergeCell ref="BU108:DD108"/>
    <mergeCell ref="B109:BT109"/>
    <mergeCell ref="BU109:DD109"/>
    <mergeCell ref="B110:BT110"/>
    <mergeCell ref="BU110:DD110"/>
    <mergeCell ref="B111:BT111"/>
    <mergeCell ref="BU111:DD111"/>
    <mergeCell ref="B112:BT112"/>
    <mergeCell ref="BU112:DD112"/>
    <mergeCell ref="F113:BT113"/>
    <mergeCell ref="BU113:DD113"/>
    <mergeCell ref="B114:BT114"/>
    <mergeCell ref="BU114:DD114"/>
    <mergeCell ref="B115:BT115"/>
    <mergeCell ref="BU115:DD115"/>
    <mergeCell ref="B116:BT116"/>
    <mergeCell ref="BU116:DD116"/>
    <mergeCell ref="B117:BT117"/>
    <mergeCell ref="BU117:DD117"/>
    <mergeCell ref="B118:BT118"/>
    <mergeCell ref="BU118:DD118"/>
    <mergeCell ref="B119:BT119"/>
    <mergeCell ref="BU119:DD119"/>
    <mergeCell ref="B120:BT120"/>
    <mergeCell ref="BU120:DD120"/>
    <mergeCell ref="B121:BT121"/>
    <mergeCell ref="BU121:DD121"/>
    <mergeCell ref="B122:BT122"/>
    <mergeCell ref="BU122:DD122"/>
    <mergeCell ref="B123:BT123"/>
    <mergeCell ref="BU123:DD123"/>
    <mergeCell ref="B124:BT124"/>
    <mergeCell ref="BU124:DD124"/>
    <mergeCell ref="B125:BT125"/>
    <mergeCell ref="BU125:DD125"/>
    <mergeCell ref="CC131:CP131"/>
    <mergeCell ref="B127:DD127"/>
    <mergeCell ref="A129:AY130"/>
    <mergeCell ref="AZ129:BM130"/>
    <mergeCell ref="BN129:CB130"/>
    <mergeCell ref="CC129:DD129"/>
    <mergeCell ref="CC130:CP130"/>
    <mergeCell ref="CQ130:DD130"/>
    <mergeCell ref="CC133:CP133"/>
    <mergeCell ref="CQ131:DD131"/>
    <mergeCell ref="B132:AY132"/>
    <mergeCell ref="AZ132:BM132"/>
    <mergeCell ref="BN132:CB132"/>
    <mergeCell ref="CC132:CP132"/>
    <mergeCell ref="CQ132:DD132"/>
    <mergeCell ref="B131:AY131"/>
    <mergeCell ref="AZ131:BM131"/>
    <mergeCell ref="BN131:CB131"/>
    <mergeCell ref="CC136:CP136"/>
    <mergeCell ref="CQ133:DD133"/>
    <mergeCell ref="B134:AY134"/>
    <mergeCell ref="AZ134:BM134"/>
    <mergeCell ref="BN134:CB134"/>
    <mergeCell ref="CC134:CP134"/>
    <mergeCell ref="CQ134:DD134"/>
    <mergeCell ref="B133:AY133"/>
    <mergeCell ref="AZ133:BM133"/>
    <mergeCell ref="BN133:CB133"/>
    <mergeCell ref="AZ138:BM138"/>
    <mergeCell ref="BN138:CB138"/>
    <mergeCell ref="CC138:CP138"/>
    <mergeCell ref="CQ136:DD136"/>
    <mergeCell ref="AZ137:BM137"/>
    <mergeCell ref="BN137:CB137"/>
    <mergeCell ref="CC137:CP137"/>
    <mergeCell ref="CQ137:DD137"/>
    <mergeCell ref="AZ136:BM136"/>
    <mergeCell ref="BN136:CB136"/>
    <mergeCell ref="CQ138:DD138"/>
    <mergeCell ref="B141:AY141"/>
    <mergeCell ref="AZ141:BM141"/>
    <mergeCell ref="BN141:CB141"/>
    <mergeCell ref="CC141:CP141"/>
    <mergeCell ref="CQ141:DD141"/>
    <mergeCell ref="AZ139:BM139"/>
    <mergeCell ref="BN139:CB139"/>
    <mergeCell ref="CC139:CP139"/>
    <mergeCell ref="B138:AY138"/>
    <mergeCell ref="CQ142:DD142"/>
    <mergeCell ref="B143:AY143"/>
    <mergeCell ref="AZ143:BM143"/>
    <mergeCell ref="BN143:CB143"/>
    <mergeCell ref="CC143:CP143"/>
    <mergeCell ref="CQ143:DD143"/>
    <mergeCell ref="A142:AY142"/>
    <mergeCell ref="AZ142:BM142"/>
    <mergeCell ref="BN142:CB142"/>
    <mergeCell ref="CC142:CP142"/>
    <mergeCell ref="CQ144:DD144"/>
    <mergeCell ref="B145:AY145"/>
    <mergeCell ref="AZ145:BM145"/>
    <mergeCell ref="BN145:CB145"/>
    <mergeCell ref="CC145:CP145"/>
    <mergeCell ref="CQ145:DD145"/>
    <mergeCell ref="B144:AY144"/>
    <mergeCell ref="AZ144:BM144"/>
    <mergeCell ref="BN144:CB144"/>
    <mergeCell ref="CC144:CP144"/>
    <mergeCell ref="CQ146:DD146"/>
    <mergeCell ref="B147:AY147"/>
    <mergeCell ref="AZ147:BM147"/>
    <mergeCell ref="BN147:CB147"/>
    <mergeCell ref="CC147:CP147"/>
    <mergeCell ref="CQ147:DD147"/>
    <mergeCell ref="B146:AY146"/>
    <mergeCell ref="AZ146:BM146"/>
    <mergeCell ref="BN146:CB146"/>
    <mergeCell ref="CC146:CP146"/>
    <mergeCell ref="CQ148:DD148"/>
    <mergeCell ref="B149:AY149"/>
    <mergeCell ref="AZ149:BM149"/>
    <mergeCell ref="BN149:CB149"/>
    <mergeCell ref="CC149:CP149"/>
    <mergeCell ref="CQ149:DD149"/>
    <mergeCell ref="B148:AY148"/>
    <mergeCell ref="AZ148:BM148"/>
    <mergeCell ref="BN148:CB148"/>
    <mergeCell ref="CC148:CP148"/>
    <mergeCell ref="CQ150:DD150"/>
    <mergeCell ref="B151:AY151"/>
    <mergeCell ref="AZ151:BM151"/>
    <mergeCell ref="BN151:CB151"/>
    <mergeCell ref="CC151:CP151"/>
    <mergeCell ref="CQ151:DD151"/>
    <mergeCell ref="B150:AY150"/>
    <mergeCell ref="AZ150:BM150"/>
    <mergeCell ref="BN150:CB150"/>
    <mergeCell ref="CC150:CP150"/>
    <mergeCell ref="CQ152:DD152"/>
    <mergeCell ref="B153:AY153"/>
    <mergeCell ref="AZ153:BM153"/>
    <mergeCell ref="BN153:CB153"/>
    <mergeCell ref="CC153:CP153"/>
    <mergeCell ref="CQ153:DD153"/>
    <mergeCell ref="B152:AY152"/>
    <mergeCell ref="AZ152:BM152"/>
    <mergeCell ref="BN152:CB152"/>
    <mergeCell ref="CC152:CP152"/>
    <mergeCell ref="CQ154:DD154"/>
    <mergeCell ref="B155:AY155"/>
    <mergeCell ref="AZ155:BM155"/>
    <mergeCell ref="BN155:CB155"/>
    <mergeCell ref="CC155:CP155"/>
    <mergeCell ref="CQ155:DD155"/>
    <mergeCell ref="B154:AY154"/>
    <mergeCell ref="AZ154:BM154"/>
    <mergeCell ref="BN154:CB154"/>
    <mergeCell ref="CC154:CP154"/>
    <mergeCell ref="CQ156:DD156"/>
    <mergeCell ref="B157:AY157"/>
    <mergeCell ref="AZ157:BM157"/>
    <mergeCell ref="BN157:CB157"/>
    <mergeCell ref="CC157:CP157"/>
    <mergeCell ref="CQ157:DD157"/>
    <mergeCell ref="B156:AY156"/>
    <mergeCell ref="AZ156:BM156"/>
    <mergeCell ref="BN156:CB156"/>
    <mergeCell ref="CC156:CP156"/>
    <mergeCell ref="CQ158:DD158"/>
    <mergeCell ref="B159:AY159"/>
    <mergeCell ref="AZ159:BM159"/>
    <mergeCell ref="BN159:CB159"/>
    <mergeCell ref="CC159:CP159"/>
    <mergeCell ref="CQ159:DD159"/>
    <mergeCell ref="B158:AY158"/>
    <mergeCell ref="AZ158:BM158"/>
    <mergeCell ref="BN158:CB158"/>
    <mergeCell ref="CC158:CP158"/>
    <mergeCell ref="CQ160:DD160"/>
    <mergeCell ref="B161:AY161"/>
    <mergeCell ref="AZ161:BM161"/>
    <mergeCell ref="BN161:CB161"/>
    <mergeCell ref="CC161:CP161"/>
    <mergeCell ref="CQ161:DD161"/>
    <mergeCell ref="B160:AY160"/>
    <mergeCell ref="AZ160:BM160"/>
    <mergeCell ref="BN160:CB160"/>
    <mergeCell ref="CC160:CP160"/>
    <mergeCell ref="CQ162:DD162"/>
    <mergeCell ref="B163:AY163"/>
    <mergeCell ref="AZ163:BM163"/>
    <mergeCell ref="BN163:CB163"/>
    <mergeCell ref="CC163:CP163"/>
    <mergeCell ref="CQ163:DD163"/>
    <mergeCell ref="B162:AY162"/>
    <mergeCell ref="AZ162:BM162"/>
    <mergeCell ref="BN162:CB162"/>
    <mergeCell ref="CC162:CP162"/>
    <mergeCell ref="CQ164:DD164"/>
    <mergeCell ref="B165:AY165"/>
    <mergeCell ref="AZ165:BM165"/>
    <mergeCell ref="BN165:CB165"/>
    <mergeCell ref="CC165:CP165"/>
    <mergeCell ref="CQ165:DD165"/>
    <mergeCell ref="B164:AY164"/>
    <mergeCell ref="AZ164:BM164"/>
    <mergeCell ref="BN164:CB164"/>
    <mergeCell ref="CC164:CP164"/>
    <mergeCell ref="CQ166:DD166"/>
    <mergeCell ref="B167:AY167"/>
    <mergeCell ref="AZ167:BM167"/>
    <mergeCell ref="BN167:CB167"/>
    <mergeCell ref="CC167:CP167"/>
    <mergeCell ref="CQ167:DD167"/>
    <mergeCell ref="B166:AY166"/>
    <mergeCell ref="AZ166:BM166"/>
    <mergeCell ref="BN166:CB166"/>
    <mergeCell ref="CC166:CP166"/>
    <mergeCell ref="CQ168:DD168"/>
    <mergeCell ref="B169:AY169"/>
    <mergeCell ref="AZ169:BM169"/>
    <mergeCell ref="BN169:CB169"/>
    <mergeCell ref="CC169:CP169"/>
    <mergeCell ref="CQ169:DD169"/>
    <mergeCell ref="B168:AY168"/>
    <mergeCell ref="AZ168:BM168"/>
    <mergeCell ref="BN168:CB168"/>
    <mergeCell ref="CC168:CP168"/>
    <mergeCell ref="CQ170:DD170"/>
    <mergeCell ref="B171:AY171"/>
    <mergeCell ref="AZ171:BM171"/>
    <mergeCell ref="BN171:CB171"/>
    <mergeCell ref="CC171:CP171"/>
    <mergeCell ref="CQ171:DD171"/>
    <mergeCell ref="B170:AY170"/>
    <mergeCell ref="AZ170:BM170"/>
    <mergeCell ref="BN170:CB170"/>
    <mergeCell ref="CC170:CP170"/>
    <mergeCell ref="CQ172:DD172"/>
    <mergeCell ref="B173:AY173"/>
    <mergeCell ref="AZ173:BM173"/>
    <mergeCell ref="BN173:CB173"/>
    <mergeCell ref="CC173:CP173"/>
    <mergeCell ref="CQ173:DD173"/>
    <mergeCell ref="B172:AY172"/>
    <mergeCell ref="AZ172:BM172"/>
    <mergeCell ref="BN172:CB172"/>
    <mergeCell ref="CC172:CP172"/>
    <mergeCell ref="CQ174:DD174"/>
    <mergeCell ref="B175:AY175"/>
    <mergeCell ref="AZ175:BM175"/>
    <mergeCell ref="BN175:CB175"/>
    <mergeCell ref="CC175:CP175"/>
    <mergeCell ref="CQ175:DD175"/>
    <mergeCell ref="B174:AY174"/>
    <mergeCell ref="AZ174:BM174"/>
    <mergeCell ref="BN174:CB174"/>
    <mergeCell ref="CC174:CP174"/>
    <mergeCell ref="CQ176:DD176"/>
    <mergeCell ref="B177:AY177"/>
    <mergeCell ref="AZ177:BM177"/>
    <mergeCell ref="BN177:CB177"/>
    <mergeCell ref="CC177:CP177"/>
    <mergeCell ref="CQ177:DD177"/>
    <mergeCell ref="B176:AY176"/>
    <mergeCell ref="AZ176:BM176"/>
    <mergeCell ref="BN176:CB176"/>
    <mergeCell ref="CC176:CP176"/>
    <mergeCell ref="CQ178:DD178"/>
    <mergeCell ref="A180:AW180"/>
    <mergeCell ref="A181:AO181"/>
    <mergeCell ref="BZ180:DD180"/>
    <mergeCell ref="B178:AY178"/>
    <mergeCell ref="AZ178:BM178"/>
    <mergeCell ref="BN178:CB178"/>
    <mergeCell ref="CC178:CP178"/>
    <mergeCell ref="A187:E187"/>
    <mergeCell ref="F187:AP187"/>
    <mergeCell ref="C189:AM189"/>
    <mergeCell ref="B135:AY135"/>
    <mergeCell ref="B139:AY139"/>
    <mergeCell ref="B137:AY137"/>
    <mergeCell ref="B136:AY136"/>
    <mergeCell ref="AZ135:BM135"/>
    <mergeCell ref="BN135:CB135"/>
    <mergeCell ref="CC135:CP135"/>
    <mergeCell ref="CQ135:DD135"/>
    <mergeCell ref="B140:AY140"/>
    <mergeCell ref="AZ140:BM140"/>
    <mergeCell ref="BN140:CB140"/>
    <mergeCell ref="CC140:CP140"/>
    <mergeCell ref="BZ183:DD183"/>
    <mergeCell ref="BZ185:DD185"/>
    <mergeCell ref="BD186:BW186"/>
    <mergeCell ref="CQ139:DD139"/>
    <mergeCell ref="CQ140:DD140"/>
    <mergeCell ref="BZ186:DD186"/>
    <mergeCell ref="BD184:BW184"/>
    <mergeCell ref="BZ184:DD184"/>
    <mergeCell ref="BD181:BW181"/>
    <mergeCell ref="BZ181:DD181"/>
  </mergeCells>
  <printOptions/>
  <pageMargins left="0.48" right="0.29" top="0.51" bottom="0.56" header="0.5" footer="0.5"/>
  <pageSetup horizontalDpi="600" verticalDpi="600" orientation="portrait" paperSize="9" scale="90" r:id="rId1"/>
  <rowBreaks count="2" manualBreakCount="2">
    <brk id="50" max="0" man="1"/>
    <brk id="125" max="0" man="1"/>
  </rowBreaks>
  <colBreaks count="1" manualBreakCount="1">
    <brk id="108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2016-02-18T08:31:49Z</cp:lastPrinted>
  <dcterms:created xsi:type="dcterms:W3CDTF">2016-02-18T07:18:01Z</dcterms:created>
  <dcterms:modified xsi:type="dcterms:W3CDTF">2016-02-18T23:07:27Z</dcterms:modified>
  <cp:category/>
  <cp:version/>
  <cp:contentType/>
  <cp:contentStatus/>
  <cp:revision>1</cp:revision>
</cp:coreProperties>
</file>